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le kategorií" sheetId="1" r:id="rId1"/>
    <sheet name="celkové pořadí týmů" sheetId="2" r:id="rId2"/>
    <sheet name="Body do Českolipského poháru" sheetId="3" r:id="rId3"/>
  </sheets>
  <calcPr calcId="145621"/>
</workbook>
</file>

<file path=xl/calcChain.xml><?xml version="1.0" encoding="utf-8"?>
<calcChain xmlns="http://schemas.openxmlformats.org/spreadsheetml/2006/main">
  <c r="L49" i="3" l="1"/>
  <c r="L165" i="3" l="1"/>
  <c r="L166" i="3"/>
  <c r="L167" i="3"/>
  <c r="L168" i="3"/>
  <c r="L164" i="3"/>
  <c r="L160" i="3"/>
  <c r="L161" i="3"/>
  <c r="L162" i="3"/>
  <c r="L159" i="3"/>
  <c r="L154" i="3"/>
  <c r="L155" i="3"/>
  <c r="L156" i="3"/>
  <c r="L157" i="3"/>
  <c r="L153" i="3"/>
  <c r="L146" i="3"/>
  <c r="L147" i="3"/>
  <c r="L148" i="3"/>
  <c r="L149" i="3"/>
  <c r="L150" i="3"/>
  <c r="L151" i="3"/>
  <c r="L145" i="3"/>
  <c r="L141" i="3"/>
  <c r="L142" i="3"/>
  <c r="L143" i="3"/>
  <c r="L140" i="3"/>
  <c r="L130" i="3"/>
  <c r="L131" i="3"/>
  <c r="L132" i="3"/>
  <c r="L133" i="3"/>
  <c r="L134" i="3"/>
  <c r="L135" i="3"/>
  <c r="L136" i="3"/>
  <c r="L137" i="3"/>
  <c r="L138" i="3"/>
  <c r="L129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04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56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50" i="3"/>
  <c r="L51" i="3"/>
  <c r="L52" i="3"/>
  <c r="L53" i="3"/>
  <c r="L54" i="3"/>
  <c r="L25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4" i="3"/>
  <c r="I200" i="2"/>
  <c r="I199" i="2"/>
  <c r="I198" i="2"/>
  <c r="I197" i="2"/>
  <c r="I195" i="2"/>
  <c r="I194" i="2"/>
  <c r="I193" i="2"/>
  <c r="I192" i="2"/>
  <c r="I190" i="2"/>
  <c r="I189" i="2"/>
  <c r="I188" i="2"/>
  <c r="I187" i="2"/>
  <c r="I185" i="2"/>
  <c r="I184" i="2"/>
  <c r="I183" i="2"/>
  <c r="I181" i="2"/>
  <c r="I180" i="2"/>
  <c r="I179" i="2"/>
  <c r="I178" i="2"/>
  <c r="I176" i="2"/>
  <c r="I175" i="2"/>
  <c r="I174" i="2"/>
  <c r="I173" i="2"/>
  <c r="I167" i="2"/>
  <c r="I166" i="2"/>
  <c r="I165" i="2"/>
  <c r="I164" i="2"/>
  <c r="I162" i="2"/>
  <c r="I161" i="2"/>
  <c r="I160" i="2"/>
  <c r="I158" i="2"/>
  <c r="I157" i="2"/>
  <c r="I156" i="2"/>
  <c r="I155" i="2"/>
  <c r="I153" i="2"/>
  <c r="I152" i="2"/>
  <c r="I151" i="2"/>
  <c r="I150" i="2"/>
  <c r="I139" i="2"/>
  <c r="I138" i="2"/>
  <c r="I137" i="2"/>
  <c r="I136" i="2"/>
  <c r="I134" i="2"/>
  <c r="I133" i="2"/>
  <c r="I132" i="2"/>
  <c r="I129" i="2"/>
  <c r="I128" i="2"/>
  <c r="I127" i="2"/>
  <c r="I120" i="2"/>
  <c r="I119" i="2"/>
  <c r="I118" i="2"/>
  <c r="I117" i="2"/>
  <c r="I115" i="2"/>
  <c r="I114" i="2"/>
  <c r="I113" i="2"/>
  <c r="I112" i="2"/>
  <c r="I110" i="2"/>
  <c r="I109" i="2"/>
  <c r="I108" i="2"/>
  <c r="I107" i="2"/>
  <c r="I101" i="2"/>
  <c r="I100" i="2"/>
  <c r="I99" i="2"/>
  <c r="I98" i="2"/>
  <c r="I96" i="2"/>
  <c r="I95" i="2"/>
  <c r="I94" i="2"/>
  <c r="I93" i="2"/>
  <c r="I91" i="2"/>
  <c r="I90" i="2"/>
  <c r="I89" i="2"/>
  <c r="I83" i="2"/>
  <c r="I82" i="2"/>
  <c r="I81" i="2"/>
  <c r="I79" i="2"/>
  <c r="I78" i="2"/>
  <c r="I77" i="2"/>
  <c r="I76" i="2"/>
  <c r="I74" i="2"/>
  <c r="I73" i="2"/>
  <c r="I72" i="2"/>
  <c r="I71" i="2"/>
  <c r="I64" i="2"/>
  <c r="I63" i="2"/>
  <c r="I62" i="2"/>
  <c r="I60" i="2"/>
  <c r="I59" i="2"/>
  <c r="I58" i="2"/>
  <c r="I57" i="2"/>
  <c r="I55" i="2"/>
  <c r="I54" i="2"/>
  <c r="I53" i="2"/>
  <c r="I52" i="2"/>
  <c r="I50" i="2"/>
  <c r="I49" i="2"/>
  <c r="I48" i="2"/>
  <c r="I47" i="2"/>
  <c r="I40" i="2"/>
  <c r="I39" i="2"/>
  <c r="I38" i="2"/>
  <c r="I37" i="2"/>
  <c r="I35" i="2"/>
  <c r="I34" i="2"/>
  <c r="I33" i="2"/>
  <c r="I32" i="2"/>
  <c r="I30" i="2"/>
  <c r="I29" i="2"/>
  <c r="I28" i="2"/>
  <c r="I27" i="2"/>
  <c r="I25" i="2"/>
  <c r="I24" i="2"/>
  <c r="I23" i="2"/>
  <c r="I15" i="2"/>
  <c r="I14" i="2"/>
  <c r="I13" i="2"/>
  <c r="I11" i="2"/>
  <c r="I10" i="2"/>
  <c r="I9" i="2"/>
  <c r="I8" i="2"/>
  <c r="I204" i="2"/>
  <c r="I203" i="2"/>
  <c r="I202" i="2"/>
  <c r="I171" i="2"/>
  <c r="I170" i="2"/>
  <c r="I169" i="2"/>
  <c r="I148" i="2"/>
  <c r="I147" i="2"/>
  <c r="I146" i="2"/>
  <c r="I145" i="2"/>
  <c r="I143" i="2"/>
  <c r="I142" i="2"/>
  <c r="I141" i="2"/>
  <c r="I125" i="2"/>
  <c r="I124" i="2"/>
  <c r="I123" i="2"/>
  <c r="I122" i="2"/>
  <c r="I105" i="2"/>
  <c r="I104" i="2"/>
  <c r="I103" i="2"/>
  <c r="I87" i="2"/>
  <c r="I86" i="2"/>
  <c r="I85" i="2"/>
  <c r="I69" i="2"/>
  <c r="I68" i="2"/>
  <c r="I67" i="2"/>
  <c r="I66" i="2"/>
  <c r="I45" i="2"/>
  <c r="I44" i="2"/>
  <c r="I43" i="2"/>
  <c r="I42" i="2"/>
  <c r="I21" i="2"/>
  <c r="I20" i="2"/>
  <c r="I19" i="2"/>
  <c r="I18" i="2"/>
  <c r="I210" i="1"/>
  <c r="I208" i="1"/>
  <c r="I209" i="1"/>
  <c r="I207" i="1"/>
  <c r="I204" i="1"/>
  <c r="I205" i="1"/>
  <c r="I203" i="1"/>
  <c r="I201" i="1"/>
  <c r="I199" i="1"/>
  <c r="I200" i="1"/>
  <c r="I198" i="1"/>
  <c r="I195" i="1"/>
  <c r="I196" i="1"/>
  <c r="I194" i="1"/>
  <c r="I190" i="1"/>
  <c r="I191" i="1"/>
  <c r="I189" i="1"/>
  <c r="I185" i="1"/>
  <c r="I186" i="1"/>
  <c r="I187" i="1"/>
  <c r="I184" i="1"/>
  <c r="I180" i="1"/>
  <c r="I181" i="1"/>
  <c r="I182" i="1"/>
  <c r="I179" i="1"/>
  <c r="I175" i="1"/>
  <c r="I176" i="1"/>
  <c r="I177" i="1"/>
  <c r="I174" i="1"/>
  <c r="I171" i="1"/>
  <c r="I172" i="1"/>
  <c r="I170" i="1"/>
  <c r="I166" i="1"/>
  <c r="I167" i="1"/>
  <c r="I168" i="1"/>
  <c r="I165" i="1"/>
  <c r="I162" i="1"/>
  <c r="I163" i="1"/>
  <c r="I161" i="1"/>
  <c r="I155" i="1"/>
  <c r="I156" i="1"/>
  <c r="I157" i="1"/>
  <c r="I154" i="1"/>
  <c r="I151" i="1"/>
  <c r="I152" i="1"/>
  <c r="I150" i="1"/>
  <c r="I146" i="1"/>
  <c r="I147" i="1"/>
  <c r="I148" i="1"/>
  <c r="I145" i="1"/>
  <c r="I141" i="1"/>
  <c r="I142" i="1"/>
  <c r="I143" i="1"/>
  <c r="I140" i="1"/>
  <c r="I136" i="1"/>
  <c r="I137" i="1"/>
  <c r="I138" i="1"/>
  <c r="I135" i="1"/>
  <c r="I131" i="1"/>
  <c r="I132" i="1"/>
  <c r="I133" i="1"/>
  <c r="I130" i="1"/>
  <c r="I127" i="1"/>
  <c r="I128" i="1"/>
  <c r="I126" i="1"/>
  <c r="I124" i="1"/>
  <c r="I122" i="1"/>
  <c r="I123" i="1"/>
  <c r="I121" i="1"/>
  <c r="I117" i="1"/>
  <c r="I118" i="1"/>
  <c r="I119" i="1"/>
  <c r="I116" i="1"/>
  <c r="I113" i="1"/>
  <c r="I114" i="1"/>
  <c r="I112" i="1"/>
  <c r="I108" i="1"/>
  <c r="I109" i="1"/>
  <c r="I110" i="1"/>
  <c r="I107" i="1"/>
  <c r="I105" i="1"/>
  <c r="I103" i="1"/>
  <c r="I104" i="1"/>
  <c r="I102" i="1"/>
  <c r="I98" i="1"/>
  <c r="I99" i="1"/>
  <c r="I100" i="1"/>
  <c r="I97" i="1"/>
  <c r="I93" i="1"/>
  <c r="I94" i="1"/>
  <c r="I95" i="1"/>
  <c r="I92" i="1"/>
  <c r="I90" i="1"/>
  <c r="I88" i="1"/>
  <c r="I89" i="1"/>
  <c r="I87" i="1"/>
  <c r="I83" i="1"/>
  <c r="I84" i="1"/>
  <c r="I82" i="1"/>
  <c r="I78" i="1"/>
  <c r="I79" i="1"/>
  <c r="I80" i="1"/>
  <c r="I77" i="1"/>
  <c r="I73" i="1"/>
  <c r="I71" i="1"/>
  <c r="I72" i="1"/>
  <c r="I70" i="1"/>
  <c r="I68" i="1"/>
  <c r="I66" i="1"/>
  <c r="I67" i="1"/>
  <c r="I65" i="1"/>
  <c r="I61" i="1"/>
  <c r="I62" i="1"/>
  <c r="I63" i="1"/>
  <c r="I60" i="1"/>
  <c r="I56" i="1"/>
  <c r="I57" i="1"/>
  <c r="I58" i="1"/>
  <c r="I55" i="1"/>
  <c r="I50" i="1"/>
  <c r="I51" i="1"/>
  <c r="I49" i="1"/>
  <c r="I46" i="1"/>
  <c r="I47" i="1"/>
  <c r="I45" i="1"/>
  <c r="I41" i="1"/>
  <c r="I42" i="1"/>
  <c r="I43" i="1"/>
  <c r="I40" i="1"/>
  <c r="I37" i="1"/>
  <c r="I38" i="1"/>
  <c r="I36" i="1"/>
  <c r="I32" i="1"/>
  <c r="I33" i="1"/>
  <c r="I34" i="1"/>
  <c r="I31" i="1"/>
  <c r="I28" i="1"/>
  <c r="I29" i="1"/>
  <c r="I27" i="1"/>
  <c r="I24" i="1"/>
  <c r="I25" i="1"/>
  <c r="I23" i="1"/>
  <c r="I21" i="1"/>
  <c r="I19" i="1"/>
  <c r="I20" i="1"/>
  <c r="I18" i="1"/>
  <c r="I14" i="1"/>
  <c r="I15" i="1"/>
  <c r="I16" i="1"/>
  <c r="I13" i="1"/>
  <c r="I9" i="1"/>
  <c r="I10" i="1"/>
  <c r="I11" i="1"/>
  <c r="I8" i="1"/>
</calcChain>
</file>

<file path=xl/sharedStrings.xml><?xml version="1.0" encoding="utf-8"?>
<sst xmlns="http://schemas.openxmlformats.org/spreadsheetml/2006/main" count="1949" uniqueCount="274">
  <si>
    <t>Časovka družstev</t>
  </si>
  <si>
    <t>km</t>
  </si>
  <si>
    <t>Kategorie A - Závodní týmy</t>
  </si>
  <si>
    <t>poř</t>
  </si>
  <si>
    <t>jméno</t>
  </si>
  <si>
    <t>klub</t>
  </si>
  <si>
    <t>ročník</t>
  </si>
  <si>
    <t>tým pro časovku</t>
  </si>
  <si>
    <t>st.č.</t>
  </si>
  <si>
    <t>čas</t>
  </si>
  <si>
    <t>km/h</t>
  </si>
  <si>
    <t>19.6.2016, Sportovní klub MS AUTO, Česká Lípa</t>
  </si>
  <si>
    <t>Počasí : polojasno, mírný vítr, 22 st.</t>
  </si>
  <si>
    <t>Vodička Václav</t>
  </si>
  <si>
    <t>Cycling Brno</t>
  </si>
  <si>
    <t>A-závodní týmy</t>
  </si>
  <si>
    <t>Šváb Miroslav</t>
  </si>
  <si>
    <t>Šmíd Robert</t>
  </si>
  <si>
    <t>Meišner Libor</t>
  </si>
  <si>
    <t>Reichelt Rudolf</t>
  </si>
  <si>
    <t>Sportovní klub MS AUTO IV</t>
  </si>
  <si>
    <t>Sportovní klub MS AUTO</t>
  </si>
  <si>
    <t>Novák Vladimír</t>
  </si>
  <si>
    <t>Semerád Josef</t>
  </si>
  <si>
    <t>Svoboda Jaromír</t>
  </si>
  <si>
    <t>Pavlas Ondřej</t>
  </si>
  <si>
    <t>CK Kolokrám</t>
  </si>
  <si>
    <t>Svoboda Jakub</t>
  </si>
  <si>
    <t>Matoušek Jaroslav</t>
  </si>
  <si>
    <t>MATTI SB</t>
  </si>
  <si>
    <t>Veselý Pavel</t>
  </si>
  <si>
    <t>Sportovní klub MS AUTO II</t>
  </si>
  <si>
    <t>Nováček Petr</t>
  </si>
  <si>
    <t>Lauda Pavel</t>
  </si>
  <si>
    <t>Turista Všetaty</t>
  </si>
  <si>
    <t>Nádvorník Jan</t>
  </si>
  <si>
    <t>Děčín</t>
  </si>
  <si>
    <t>Černý Karel</t>
  </si>
  <si>
    <t>Cyclo Aton Plzeň</t>
  </si>
  <si>
    <t>Cyklo Aton Plzeň</t>
  </si>
  <si>
    <t>Černý Radek</t>
  </si>
  <si>
    <t>Vrbka Tomáš</t>
  </si>
  <si>
    <t>Vojtěch David</t>
  </si>
  <si>
    <t>Útok mravenečníků</t>
  </si>
  <si>
    <t>Praha</t>
  </si>
  <si>
    <t>Elger Jan</t>
  </si>
  <si>
    <t>Roith Martin</t>
  </si>
  <si>
    <t>Šedivý Pavel</t>
  </si>
  <si>
    <t>Homolka Dalibor</t>
  </si>
  <si>
    <t>DMP</t>
  </si>
  <si>
    <t>Bohemie Nový Bor</t>
  </si>
  <si>
    <t xml:space="preserve">Papík Jaromír </t>
  </si>
  <si>
    <t>CK Slavoj Terezín</t>
  </si>
  <si>
    <t>Živný Pavel</t>
  </si>
  <si>
    <t>KC Kooperativa Liberec</t>
  </si>
  <si>
    <t>Peterka Josef</t>
  </si>
  <si>
    <t>MS AUTO I</t>
  </si>
  <si>
    <t>Česká Lípa</t>
  </si>
  <si>
    <t>Munzar Martin</t>
  </si>
  <si>
    <t>Hanus Miroslav</t>
  </si>
  <si>
    <t>Seidl Robert</t>
  </si>
  <si>
    <t>FL ČR</t>
  </si>
  <si>
    <t>Slavík Matěj</t>
  </si>
  <si>
    <t>Slavík cycling team</t>
  </si>
  <si>
    <t>Slavík Jan</t>
  </si>
  <si>
    <t>Slavíček Petr</t>
  </si>
  <si>
    <t>Forbidden</t>
  </si>
  <si>
    <t>Brabencová Martina</t>
  </si>
  <si>
    <t>AVZO Raná C</t>
  </si>
  <si>
    <t>AVZO Raná</t>
  </si>
  <si>
    <t>Brabenec Pavel</t>
  </si>
  <si>
    <t>Kabát Petr</t>
  </si>
  <si>
    <t>Sportovní klub MS AUTO I</t>
  </si>
  <si>
    <t>Kategorie B - Mládežnické týmy do 18. let</t>
  </si>
  <si>
    <t>Dohnal Jakub</t>
  </si>
  <si>
    <t>TJ KOVO Praha I</t>
  </si>
  <si>
    <t>TJ KOVO Praha</t>
  </si>
  <si>
    <t>B-Mládežnické týmy</t>
  </si>
  <si>
    <t>Louda Jakub</t>
  </si>
  <si>
    <t>Kohout Martin</t>
  </si>
  <si>
    <t>Reh Antonín</t>
  </si>
  <si>
    <t>Grossman David</t>
  </si>
  <si>
    <t>TJ KOVO Praha II</t>
  </si>
  <si>
    <t>Vávra Petr</t>
  </si>
  <si>
    <t>Boday Šimon</t>
  </si>
  <si>
    <t>Šilhavý Ondřej</t>
  </si>
  <si>
    <t>Kobr Richard</t>
  </si>
  <si>
    <t>CK Bítovská</t>
  </si>
  <si>
    <t>Kobr Robert</t>
  </si>
  <si>
    <t>Šilhavý Daniel</t>
  </si>
  <si>
    <t>Janda Adam</t>
  </si>
  <si>
    <t>MS Auto III</t>
  </si>
  <si>
    <t>Baláž Matěj</t>
  </si>
  <si>
    <t>Holec Miloš</t>
  </si>
  <si>
    <t>Dohnal Filip</t>
  </si>
  <si>
    <t>Anderle David</t>
  </si>
  <si>
    <t>Sportovní klub MS AUTO III</t>
  </si>
  <si>
    <t>Kategorie E - závodní týmy UAC</t>
  </si>
  <si>
    <t>Kotrlík Tomáš</t>
  </si>
  <si>
    <t>LAWI Author</t>
  </si>
  <si>
    <t>Lawi Author</t>
  </si>
  <si>
    <t>E - týmy UAC</t>
  </si>
  <si>
    <t>Somr Michael</t>
  </si>
  <si>
    <t>Novák Petr</t>
  </si>
  <si>
    <t>Mužík Vít</t>
  </si>
  <si>
    <t>Nechanický Jakub</t>
  </si>
  <si>
    <t>Řízci</t>
  </si>
  <si>
    <t>SSC Železný Brod</t>
  </si>
  <si>
    <t>Malík Tomáš</t>
  </si>
  <si>
    <t>Benda Michal</t>
  </si>
  <si>
    <t>Cyklo Benda</t>
  </si>
  <si>
    <t>Bryxi Jan</t>
  </si>
  <si>
    <t>Stark cycling A</t>
  </si>
  <si>
    <t>Stark cycling</t>
  </si>
  <si>
    <t>Masař Jan</t>
  </si>
  <si>
    <t>Sobek Ondřej</t>
  </si>
  <si>
    <t>Thuma Miroslav</t>
  </si>
  <si>
    <t>Dexter cycling I</t>
  </si>
  <si>
    <t>Dexter cycling</t>
  </si>
  <si>
    <t>Rašev Eugen</t>
  </si>
  <si>
    <t>Rendl Jaroslav</t>
  </si>
  <si>
    <t>Procházka Milan</t>
  </si>
  <si>
    <t>Vaněček Karel</t>
  </si>
  <si>
    <t>CK Vinohradské šlapky B</t>
  </si>
  <si>
    <t>CK Vinohradské šlapky</t>
  </si>
  <si>
    <t>Rydval Michal</t>
  </si>
  <si>
    <t>Vlček Petr</t>
  </si>
  <si>
    <t>Prager Karel</t>
  </si>
  <si>
    <t>Vohník Stanislav</t>
  </si>
  <si>
    <t>AC Sparta Praha A</t>
  </si>
  <si>
    <t>AC Sparta Praha</t>
  </si>
  <si>
    <t>Candra Václav</t>
  </si>
  <si>
    <t>Walsh James</t>
  </si>
  <si>
    <t>Tácha Petr</t>
  </si>
  <si>
    <t>Dexter cycling II</t>
  </si>
  <si>
    <t>Dohnálek Roman</t>
  </si>
  <si>
    <t>Postler Jiří</t>
  </si>
  <si>
    <t>Pacovský Tomáš</t>
  </si>
  <si>
    <t>Miller Milan</t>
  </si>
  <si>
    <t>Tama Královice</t>
  </si>
  <si>
    <t>Šindelár Ladislav</t>
  </si>
  <si>
    <t>Schunágel Karel</t>
  </si>
  <si>
    <t>TOI TOI cykloklub Slaný</t>
  </si>
  <si>
    <t>Lenoch Miloš</t>
  </si>
  <si>
    <t>CK Vinohradské šlapky C</t>
  </si>
  <si>
    <t>Sýkora Robert</t>
  </si>
  <si>
    <t>Jakoubek Pavel</t>
  </si>
  <si>
    <t>Vobecký Tomáš</t>
  </si>
  <si>
    <t>Beránek Milan</t>
  </si>
  <si>
    <t>TJ Sokol Králův Dvůr - VARTA</t>
  </si>
  <si>
    <t>Mašek Petr</t>
  </si>
  <si>
    <t>Kohout Roman</t>
  </si>
  <si>
    <t>Beneš Petr</t>
  </si>
  <si>
    <t>Cyclocross Milovice - BMC</t>
  </si>
  <si>
    <t>Šuvada Radek</t>
  </si>
  <si>
    <t>BMC Viessman racing team</t>
  </si>
  <si>
    <t>Šklíba Martin</t>
  </si>
  <si>
    <t>Slaboch David</t>
  </si>
  <si>
    <t>Kovář Marek</t>
  </si>
  <si>
    <t>Stark cycling B</t>
  </si>
  <si>
    <t>Pivrnec Miroslav</t>
  </si>
  <si>
    <t>Hauser Dušan</t>
  </si>
  <si>
    <t>Černý Jan</t>
  </si>
  <si>
    <t>Tůma Jiří</t>
  </si>
  <si>
    <t>Doležalová Hana</t>
  </si>
  <si>
    <t>AC Sparta Praha B</t>
  </si>
  <si>
    <t>Koš Michal</t>
  </si>
  <si>
    <t>Kokoška Pavel</t>
  </si>
  <si>
    <t>Candrová Hedvika</t>
  </si>
  <si>
    <t>Jermolajev Igor</t>
  </si>
  <si>
    <t>CK Vinohradské šlapky A</t>
  </si>
  <si>
    <t>Vaněk Jiří</t>
  </si>
  <si>
    <t>Fučík Josef</t>
  </si>
  <si>
    <t>Hampl Pavel</t>
  </si>
  <si>
    <t>Sivák Jiří</t>
  </si>
  <si>
    <t>Bartoš Tomáš</t>
  </si>
  <si>
    <t>HIC</t>
  </si>
  <si>
    <t>HIC Praha</t>
  </si>
  <si>
    <t>Hrubý Ivan</t>
  </si>
  <si>
    <t>Paukert Josef</t>
  </si>
  <si>
    <t>Bartošová Lenka</t>
  </si>
  <si>
    <t>Vild Václav</t>
  </si>
  <si>
    <t>SAC Bělá + IVAR</t>
  </si>
  <si>
    <t>SAC Bělá pod Bezdězem</t>
  </si>
  <si>
    <t>Vild Michal</t>
  </si>
  <si>
    <t>Boubín Jan</t>
  </si>
  <si>
    <t>IVAR CS Author team</t>
  </si>
  <si>
    <t>Krajčík Josef</t>
  </si>
  <si>
    <t>Dexter cycling III</t>
  </si>
  <si>
    <t>Pojkarová Jitka</t>
  </si>
  <si>
    <t>Škrabal Petr</t>
  </si>
  <si>
    <t>Skřivánek Miloš</t>
  </si>
  <si>
    <t>Guse Michal</t>
  </si>
  <si>
    <t>dnf</t>
  </si>
  <si>
    <t xml:space="preserve"> </t>
  </si>
  <si>
    <t>Kategorie F - závodní týmy SAL</t>
  </si>
  <si>
    <t>Hruška Jan</t>
  </si>
  <si>
    <t>Sweep cycling II</t>
  </si>
  <si>
    <t>Sweep cycling</t>
  </si>
  <si>
    <t>F - týmy SAL</t>
  </si>
  <si>
    <t>Greguš Michal</t>
  </si>
  <si>
    <t>Čapek Petr</t>
  </si>
  <si>
    <t>Šíp Pavel</t>
  </si>
  <si>
    <t>SKP Most</t>
  </si>
  <si>
    <t>Krupka Robin</t>
  </si>
  <si>
    <t>Synek Jaromír</t>
  </si>
  <si>
    <t>Polan Miloslav</t>
  </si>
  <si>
    <t>Lebeda Vladimír</t>
  </si>
  <si>
    <t>Sweep cycling I</t>
  </si>
  <si>
    <t>Konopka Gustav</t>
  </si>
  <si>
    <t>Krejčí Karel</t>
  </si>
  <si>
    <t>Hacaj Oldřich</t>
  </si>
  <si>
    <t>KL sport Most</t>
  </si>
  <si>
    <t>Pelčík Roman</t>
  </si>
  <si>
    <t>Henych Jaroslav</t>
  </si>
  <si>
    <t>Vágner Jaroslav</t>
  </si>
  <si>
    <t>Kadlec Rostislav</t>
  </si>
  <si>
    <t>Since 1971</t>
  </si>
  <si>
    <t>Velosport Favorit Bílina</t>
  </si>
  <si>
    <t>Karvay Drahomír</t>
  </si>
  <si>
    <t>Runt Pavel</t>
  </si>
  <si>
    <t>Jerman Petr</t>
  </si>
  <si>
    <t>Kopta Václav</t>
  </si>
  <si>
    <t>CK Floratex Chomutov A</t>
  </si>
  <si>
    <t>DNT Kadaň</t>
  </si>
  <si>
    <t>Černý Martin</t>
  </si>
  <si>
    <t>CK Floratex Chomutov</t>
  </si>
  <si>
    <t>Macs Daniel</t>
  </si>
  <si>
    <t>Kočí Ivan</t>
  </si>
  <si>
    <t>Pleva Jan</t>
  </si>
  <si>
    <t>Junioři SAL</t>
  </si>
  <si>
    <t>Běloušek Marek</t>
  </si>
  <si>
    <t>Runt Lukáš</t>
  </si>
  <si>
    <t>TJ Stadion Louny</t>
  </si>
  <si>
    <t>Töpfer Jan</t>
  </si>
  <si>
    <t>Kronich Josef</t>
  </si>
  <si>
    <t>Havlíček Tomáš</t>
  </si>
  <si>
    <t>Šajner Libor</t>
  </si>
  <si>
    <t>CK Floratex Chomutov B</t>
  </si>
  <si>
    <t>Tesař Daniel</t>
  </si>
  <si>
    <t>Hrbek Martin</t>
  </si>
  <si>
    <t>Kebek Chomutov</t>
  </si>
  <si>
    <t>Czervoniak Josef</t>
  </si>
  <si>
    <t>AVZO Raná B</t>
  </si>
  <si>
    <t>Štyler Jiří</t>
  </si>
  <si>
    <t>Hanousek Aleš</t>
  </si>
  <si>
    <t>Taud Marek</t>
  </si>
  <si>
    <t xml:space="preserve">Fiřt František </t>
  </si>
  <si>
    <t>AVZO Raná A</t>
  </si>
  <si>
    <t>Gýra František</t>
  </si>
  <si>
    <t>Straka Jan</t>
  </si>
  <si>
    <t>TJ DNT Chomutov</t>
  </si>
  <si>
    <t>Michal Petr</t>
  </si>
  <si>
    <t>Chomutov</t>
  </si>
  <si>
    <t>Ondráček David</t>
  </si>
  <si>
    <t>věk</t>
  </si>
  <si>
    <t>Jméno</t>
  </si>
  <si>
    <t>tým</t>
  </si>
  <si>
    <t>kategorie</t>
  </si>
  <si>
    <t>body bonif</t>
  </si>
  <si>
    <t>body čisté</t>
  </si>
  <si>
    <t>body celkem</t>
  </si>
  <si>
    <t>C</t>
  </si>
  <si>
    <t>B</t>
  </si>
  <si>
    <t>A</t>
  </si>
  <si>
    <t>D</t>
  </si>
  <si>
    <t>E</t>
  </si>
  <si>
    <t>Junioři</t>
  </si>
  <si>
    <t>Kadeti</t>
  </si>
  <si>
    <t>St.žáci</t>
  </si>
  <si>
    <t>Ml.žáci</t>
  </si>
  <si>
    <t>ženy</t>
  </si>
  <si>
    <t>Bodování jednotlivců do Českolipského silničního poháru</t>
  </si>
  <si>
    <t>Pořadí bez rozdílu kategorií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</si>
</sst>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2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21" fontId="6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21" fontId="0" fillId="0" borderId="0" xfId="0" applyNumberForma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Fill="1" applyAlignment="1">
      <alignment horizontal="right"/>
    </xf>
    <xf numFmtId="0" fontId="7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tabSelected="1" workbookViewId="0">
      <selection activeCell="A5" sqref="A5"/>
    </sheetView>
  </sheetViews>
  <sheetFormatPr defaultRowHeight="15" x14ac:dyDescent="0.25"/>
  <cols>
    <col min="1" max="1" width="6" customWidth="1"/>
    <col min="2" max="2" width="18.85546875" customWidth="1"/>
    <col min="3" max="3" width="26.85546875" customWidth="1"/>
    <col min="4" max="4" width="7.28515625" customWidth="1"/>
    <col min="5" max="5" width="25.85546875" customWidth="1"/>
    <col min="6" max="6" width="4.5703125" customWidth="1"/>
    <col min="7" max="7" width="14.7109375" hidden="1" customWidth="1"/>
    <col min="8" max="8" width="8.28515625" customWidth="1"/>
    <col min="9" max="9" width="8" customWidth="1"/>
  </cols>
  <sheetData>
    <row r="1" spans="1:9" ht="20.25" x14ac:dyDescent="0.3">
      <c r="A1" s="1" t="s">
        <v>0</v>
      </c>
      <c r="B1" s="1"/>
      <c r="C1" s="1"/>
      <c r="D1" s="2"/>
    </row>
    <row r="2" spans="1:9" ht="15.75" x14ac:dyDescent="0.25">
      <c r="A2" s="3" t="s">
        <v>11</v>
      </c>
      <c r="B2" s="3"/>
      <c r="C2" s="3"/>
      <c r="D2" s="4"/>
    </row>
    <row r="3" spans="1:9" ht="15.75" x14ac:dyDescent="0.25">
      <c r="A3" s="5">
        <v>33.299999999999997</v>
      </c>
      <c r="B3" s="3" t="s">
        <v>1</v>
      </c>
      <c r="C3" s="3"/>
      <c r="D3" s="4"/>
    </row>
    <row r="4" spans="1:9" ht="15.75" x14ac:dyDescent="0.25">
      <c r="A4" s="3" t="s">
        <v>12</v>
      </c>
      <c r="B4" s="3"/>
      <c r="C4" s="3"/>
      <c r="D4" s="4"/>
      <c r="H4" s="6"/>
    </row>
    <row r="5" spans="1:9" x14ac:dyDescent="0.25">
      <c r="A5" s="7"/>
      <c r="B5" s="7"/>
      <c r="C5" s="7"/>
      <c r="D5" s="8"/>
      <c r="H5" s="6"/>
    </row>
    <row r="6" spans="1:9" ht="15.75" x14ac:dyDescent="0.25">
      <c r="A6" s="3" t="s">
        <v>2</v>
      </c>
      <c r="B6" s="3"/>
      <c r="C6" s="3"/>
      <c r="D6" s="4"/>
      <c r="H6" s="6"/>
    </row>
    <row r="7" spans="1:9" ht="15.75" x14ac:dyDescent="0.25">
      <c r="A7" s="9" t="s">
        <v>3</v>
      </c>
      <c r="B7" s="9" t="s">
        <v>4</v>
      </c>
      <c r="C7" s="11" t="s">
        <v>7</v>
      </c>
      <c r="D7" s="10" t="s">
        <v>6</v>
      </c>
      <c r="E7" s="11" t="s">
        <v>5</v>
      </c>
      <c r="F7" s="11" t="s">
        <v>8</v>
      </c>
      <c r="H7" s="12" t="s">
        <v>9</v>
      </c>
      <c r="I7" s="12" t="s">
        <v>10</v>
      </c>
    </row>
    <row r="8" spans="1:9" x14ac:dyDescent="0.25">
      <c r="A8" s="17">
        <v>1</v>
      </c>
      <c r="B8" s="13" t="s">
        <v>13</v>
      </c>
      <c r="C8" s="13" t="s">
        <v>14</v>
      </c>
      <c r="D8" s="14">
        <v>1972</v>
      </c>
      <c r="E8" s="13" t="s">
        <v>14</v>
      </c>
      <c r="F8" s="13">
        <v>15</v>
      </c>
      <c r="G8" s="13" t="s">
        <v>15</v>
      </c>
      <c r="H8" s="15">
        <v>3.037037037037037E-2</v>
      </c>
      <c r="I8" s="16">
        <f>(33300/2624)*3.6</f>
        <v>45.685975609756099</v>
      </c>
    </row>
    <row r="9" spans="1:9" x14ac:dyDescent="0.25">
      <c r="A9" s="17">
        <v>1</v>
      </c>
      <c r="B9" s="13" t="s">
        <v>16</v>
      </c>
      <c r="C9" s="13" t="s">
        <v>14</v>
      </c>
      <c r="D9" s="14">
        <v>1976</v>
      </c>
      <c r="E9" s="13" t="s">
        <v>14</v>
      </c>
      <c r="F9" s="13">
        <v>15</v>
      </c>
      <c r="G9" s="13" t="s">
        <v>15</v>
      </c>
      <c r="H9" s="15">
        <v>3.037037037037037E-2</v>
      </c>
      <c r="I9" s="16">
        <f t="shared" ref="I9:I11" si="0">(33300/2624)*3.6</f>
        <v>45.685975609756099</v>
      </c>
    </row>
    <row r="10" spans="1:9" x14ac:dyDescent="0.25">
      <c r="A10" s="17">
        <v>1</v>
      </c>
      <c r="B10" s="13" t="s">
        <v>17</v>
      </c>
      <c r="C10" s="13" t="s">
        <v>14</v>
      </c>
      <c r="D10" s="14">
        <v>1978</v>
      </c>
      <c r="E10" s="13" t="s">
        <v>14</v>
      </c>
      <c r="F10" s="13">
        <v>15</v>
      </c>
      <c r="G10" s="13" t="s">
        <v>15</v>
      </c>
      <c r="H10" s="15">
        <v>3.037037037037037E-2</v>
      </c>
      <c r="I10" s="16">
        <f t="shared" si="0"/>
        <v>45.685975609756099</v>
      </c>
    </row>
    <row r="11" spans="1:9" x14ac:dyDescent="0.25">
      <c r="A11" s="17">
        <v>1</v>
      </c>
      <c r="B11" s="13" t="s">
        <v>18</v>
      </c>
      <c r="C11" s="13" t="s">
        <v>14</v>
      </c>
      <c r="D11" s="14">
        <v>1989</v>
      </c>
      <c r="E11" s="13" t="s">
        <v>14</v>
      </c>
      <c r="F11" s="13">
        <v>15</v>
      </c>
      <c r="G11" s="13" t="s">
        <v>15</v>
      </c>
      <c r="H11" s="15">
        <v>3.037037037037037E-2</v>
      </c>
      <c r="I11" s="16">
        <f t="shared" si="0"/>
        <v>45.685975609756099</v>
      </c>
    </row>
    <row r="12" spans="1:9" x14ac:dyDescent="0.25">
      <c r="A12" s="17"/>
      <c r="B12" s="13"/>
      <c r="C12" s="13"/>
      <c r="D12" s="14"/>
      <c r="E12" s="13"/>
      <c r="F12" s="13"/>
      <c r="G12" s="13"/>
      <c r="H12" s="15"/>
      <c r="I12" s="16"/>
    </row>
    <row r="13" spans="1:9" x14ac:dyDescent="0.25">
      <c r="A13" s="17">
        <v>2</v>
      </c>
      <c r="B13" s="13" t="s">
        <v>19</v>
      </c>
      <c r="C13" s="13" t="s">
        <v>20</v>
      </c>
      <c r="D13" s="14">
        <v>1971</v>
      </c>
      <c r="E13" s="13" t="s">
        <v>21</v>
      </c>
      <c r="F13" s="13">
        <v>42</v>
      </c>
      <c r="G13" s="13" t="s">
        <v>15</v>
      </c>
      <c r="H13" s="15">
        <v>3.15625E-2</v>
      </c>
      <c r="I13" s="16">
        <f>(33300/2727)*3.6</f>
        <v>43.960396039603964</v>
      </c>
    </row>
    <row r="14" spans="1:9" x14ac:dyDescent="0.25">
      <c r="A14" s="17">
        <v>2</v>
      </c>
      <c r="B14" s="13" t="s">
        <v>22</v>
      </c>
      <c r="C14" s="13" t="s">
        <v>20</v>
      </c>
      <c r="D14" s="14">
        <v>1963</v>
      </c>
      <c r="E14" s="13" t="s">
        <v>21</v>
      </c>
      <c r="F14" s="13">
        <v>42</v>
      </c>
      <c r="G14" s="13" t="s">
        <v>15</v>
      </c>
      <c r="H14" s="15">
        <v>3.15625E-2</v>
      </c>
      <c r="I14" s="16">
        <f t="shared" ref="I14:I16" si="1">(33300/2727)*3.6</f>
        <v>43.960396039603964</v>
      </c>
    </row>
    <row r="15" spans="1:9" x14ac:dyDescent="0.25">
      <c r="A15" s="17">
        <v>2</v>
      </c>
      <c r="B15" s="13" t="s">
        <v>23</v>
      </c>
      <c r="C15" s="13" t="s">
        <v>20</v>
      </c>
      <c r="D15" s="14">
        <v>1969</v>
      </c>
      <c r="E15" s="13" t="s">
        <v>21</v>
      </c>
      <c r="F15" s="13">
        <v>42</v>
      </c>
      <c r="G15" s="13" t="s">
        <v>15</v>
      </c>
      <c r="H15" s="15">
        <v>3.15625E-2</v>
      </c>
      <c r="I15" s="16">
        <f t="shared" si="1"/>
        <v>43.960396039603964</v>
      </c>
    </row>
    <row r="16" spans="1:9" x14ac:dyDescent="0.25">
      <c r="A16" s="17">
        <v>2</v>
      </c>
      <c r="B16" s="13" t="s">
        <v>24</v>
      </c>
      <c r="C16" s="13" t="s">
        <v>20</v>
      </c>
      <c r="D16" s="14">
        <v>1996</v>
      </c>
      <c r="E16" s="13" t="s">
        <v>21</v>
      </c>
      <c r="F16" s="13">
        <v>42</v>
      </c>
      <c r="G16" s="13" t="s">
        <v>15</v>
      </c>
      <c r="H16" s="15">
        <v>3.15625E-2</v>
      </c>
      <c r="I16" s="16">
        <f t="shared" si="1"/>
        <v>43.960396039603964</v>
      </c>
    </row>
    <row r="17" spans="1:9" x14ac:dyDescent="0.25">
      <c r="A17" s="17"/>
      <c r="B17" s="13"/>
      <c r="C17" s="13"/>
      <c r="D17" s="14"/>
      <c r="E17" s="13"/>
      <c r="F17" s="13"/>
      <c r="G17" s="13"/>
      <c r="H17" s="15"/>
      <c r="I17" s="16"/>
    </row>
    <row r="18" spans="1:9" x14ac:dyDescent="0.25">
      <c r="A18" s="17">
        <v>3</v>
      </c>
      <c r="B18" s="13" t="s">
        <v>25</v>
      </c>
      <c r="C18" s="13" t="s">
        <v>26</v>
      </c>
      <c r="D18" s="14">
        <v>1969</v>
      </c>
      <c r="E18" s="13" t="s">
        <v>26</v>
      </c>
      <c r="F18" s="13">
        <v>39</v>
      </c>
      <c r="G18" s="13" t="s">
        <v>15</v>
      </c>
      <c r="H18" s="15">
        <v>3.3506944444444443E-2</v>
      </c>
      <c r="I18" s="16">
        <f>(33300/2895)*3.6</f>
        <v>41.409326424870464</v>
      </c>
    </row>
    <row r="19" spans="1:9" x14ac:dyDescent="0.25">
      <c r="A19" s="17">
        <v>3</v>
      </c>
      <c r="B19" s="13" t="s">
        <v>27</v>
      </c>
      <c r="C19" s="13" t="s">
        <v>26</v>
      </c>
      <c r="D19" s="14">
        <v>1975</v>
      </c>
      <c r="E19" s="13" t="s">
        <v>26</v>
      </c>
      <c r="F19" s="13">
        <v>39</v>
      </c>
      <c r="G19" s="13" t="s">
        <v>15</v>
      </c>
      <c r="H19" s="15">
        <v>3.3506944444444443E-2</v>
      </c>
      <c r="I19" s="16">
        <f t="shared" ref="I19:I20" si="2">(33300/2895)*3.6</f>
        <v>41.409326424870464</v>
      </c>
    </row>
    <row r="20" spans="1:9" x14ac:dyDescent="0.25">
      <c r="A20" s="17">
        <v>3</v>
      </c>
      <c r="B20" s="13" t="s">
        <v>28</v>
      </c>
      <c r="C20" s="13" t="s">
        <v>26</v>
      </c>
      <c r="D20" s="14">
        <v>1967</v>
      </c>
      <c r="E20" s="13" t="s">
        <v>29</v>
      </c>
      <c r="F20" s="13">
        <v>39</v>
      </c>
      <c r="G20" s="13" t="s">
        <v>15</v>
      </c>
      <c r="H20" s="15">
        <v>3.3506944444444443E-2</v>
      </c>
      <c r="I20" s="16">
        <f t="shared" si="2"/>
        <v>41.409326424870464</v>
      </c>
    </row>
    <row r="21" spans="1:9" x14ac:dyDescent="0.25">
      <c r="A21" s="17">
        <v>3</v>
      </c>
      <c r="B21" s="13" t="s">
        <v>35</v>
      </c>
      <c r="C21" s="13" t="s">
        <v>26</v>
      </c>
      <c r="D21" s="14">
        <v>1979</v>
      </c>
      <c r="E21" s="13" t="s">
        <v>36</v>
      </c>
      <c r="F21" s="13">
        <v>39</v>
      </c>
      <c r="G21" s="13" t="s">
        <v>15</v>
      </c>
      <c r="H21" s="15">
        <v>3.3773148148148149E-2</v>
      </c>
      <c r="I21" s="16">
        <f>(33300/2918)*3.6</f>
        <v>41.08293351610692</v>
      </c>
    </row>
    <row r="22" spans="1:9" x14ac:dyDescent="0.25">
      <c r="A22" s="17"/>
      <c r="B22" s="13"/>
      <c r="C22" s="13"/>
      <c r="D22" s="14"/>
      <c r="E22" s="13"/>
      <c r="F22" s="13"/>
      <c r="G22" s="13"/>
      <c r="H22" s="15"/>
      <c r="I22" s="16"/>
    </row>
    <row r="23" spans="1:9" x14ac:dyDescent="0.25">
      <c r="A23" s="17">
        <v>4</v>
      </c>
      <c r="B23" s="13" t="s">
        <v>30</v>
      </c>
      <c r="C23" s="13" t="s">
        <v>31</v>
      </c>
      <c r="D23" s="14">
        <v>1981</v>
      </c>
      <c r="E23" s="13" t="s">
        <v>21</v>
      </c>
      <c r="F23" s="13">
        <v>33</v>
      </c>
      <c r="G23" s="13" t="s">
        <v>15</v>
      </c>
      <c r="H23" s="15">
        <v>3.3726851851851855E-2</v>
      </c>
      <c r="I23" s="16">
        <f>(33300/2914)*3.6</f>
        <v>41.139327385037753</v>
      </c>
    </row>
    <row r="24" spans="1:9" x14ac:dyDescent="0.25">
      <c r="A24" s="17">
        <v>4</v>
      </c>
      <c r="B24" s="13" t="s">
        <v>32</v>
      </c>
      <c r="C24" s="13" t="s">
        <v>31</v>
      </c>
      <c r="D24" s="14">
        <v>1971</v>
      </c>
      <c r="E24" s="13" t="s">
        <v>21</v>
      </c>
      <c r="F24" s="13">
        <v>33</v>
      </c>
      <c r="G24" s="13" t="s">
        <v>15</v>
      </c>
      <c r="H24" s="15">
        <v>3.3726851851851855E-2</v>
      </c>
      <c r="I24" s="16">
        <f t="shared" ref="I24:I25" si="3">(33300/2914)*3.6</f>
        <v>41.139327385037753</v>
      </c>
    </row>
    <row r="25" spans="1:9" x14ac:dyDescent="0.25">
      <c r="A25" s="17">
        <v>4</v>
      </c>
      <c r="B25" s="13" t="s">
        <v>33</v>
      </c>
      <c r="C25" s="13" t="s">
        <v>31</v>
      </c>
      <c r="D25" s="14">
        <v>1963</v>
      </c>
      <c r="E25" s="13" t="s">
        <v>34</v>
      </c>
      <c r="F25" s="13">
        <v>33</v>
      </c>
      <c r="G25" s="13" t="s">
        <v>15</v>
      </c>
      <c r="H25" s="15">
        <v>3.3726851851851855E-2</v>
      </c>
      <c r="I25" s="16">
        <f t="shared" si="3"/>
        <v>41.139327385037753</v>
      </c>
    </row>
    <row r="26" spans="1:9" x14ac:dyDescent="0.25">
      <c r="A26" s="17"/>
      <c r="B26" s="13"/>
      <c r="C26" s="13"/>
      <c r="D26" s="14"/>
      <c r="E26" s="13"/>
      <c r="F26" s="13"/>
      <c r="G26" s="13"/>
      <c r="H26" s="15"/>
      <c r="I26" s="16"/>
    </row>
    <row r="27" spans="1:9" x14ac:dyDescent="0.25">
      <c r="A27" s="17">
        <v>5</v>
      </c>
      <c r="B27" s="13" t="s">
        <v>37</v>
      </c>
      <c r="C27" s="13" t="s">
        <v>38</v>
      </c>
      <c r="D27" s="14">
        <v>1964</v>
      </c>
      <c r="E27" s="13" t="s">
        <v>39</v>
      </c>
      <c r="F27" s="13">
        <v>36</v>
      </c>
      <c r="G27" s="13" t="s">
        <v>15</v>
      </c>
      <c r="H27" s="15">
        <v>3.4409722222222223E-2</v>
      </c>
      <c r="I27" s="16">
        <f>(33300/2973)*3.6</f>
        <v>40.322906155398584</v>
      </c>
    </row>
    <row r="28" spans="1:9" x14ac:dyDescent="0.25">
      <c r="A28" s="17">
        <v>5</v>
      </c>
      <c r="B28" s="13" t="s">
        <v>40</v>
      </c>
      <c r="C28" s="13" t="s">
        <v>38</v>
      </c>
      <c r="D28" s="14">
        <v>1989</v>
      </c>
      <c r="E28" s="13" t="s">
        <v>39</v>
      </c>
      <c r="F28" s="13">
        <v>36</v>
      </c>
      <c r="G28" s="13" t="s">
        <v>15</v>
      </c>
      <c r="H28" s="15">
        <v>3.4409722222222223E-2</v>
      </c>
      <c r="I28" s="16">
        <f t="shared" ref="I28:I29" si="4">(33300/2973)*3.6</f>
        <v>40.322906155398584</v>
      </c>
    </row>
    <row r="29" spans="1:9" x14ac:dyDescent="0.25">
      <c r="A29" s="17">
        <v>5</v>
      </c>
      <c r="B29" s="13" t="s">
        <v>41</v>
      </c>
      <c r="C29" s="13" t="s">
        <v>38</v>
      </c>
      <c r="D29" s="14">
        <v>1965</v>
      </c>
      <c r="E29" s="13" t="s">
        <v>39</v>
      </c>
      <c r="F29" s="13">
        <v>36</v>
      </c>
      <c r="G29" s="13" t="s">
        <v>15</v>
      </c>
      <c r="H29" s="15">
        <v>3.4409722222222223E-2</v>
      </c>
      <c r="I29" s="16">
        <f t="shared" si="4"/>
        <v>40.322906155398584</v>
      </c>
    </row>
    <row r="30" spans="1:9" x14ac:dyDescent="0.25">
      <c r="A30" s="17"/>
      <c r="B30" s="13"/>
      <c r="C30" s="13"/>
      <c r="D30" s="14"/>
      <c r="E30" s="13"/>
      <c r="F30" s="13"/>
      <c r="G30" s="13"/>
      <c r="H30" s="15"/>
      <c r="I30" s="16"/>
    </row>
    <row r="31" spans="1:9" x14ac:dyDescent="0.25">
      <c r="A31" s="17">
        <v>6</v>
      </c>
      <c r="B31" s="13" t="s">
        <v>42</v>
      </c>
      <c r="C31" s="13" t="s">
        <v>43</v>
      </c>
      <c r="D31" s="14">
        <v>1986</v>
      </c>
      <c r="E31" s="13" t="s">
        <v>44</v>
      </c>
      <c r="F31" s="13">
        <v>40</v>
      </c>
      <c r="G31" s="13" t="s">
        <v>15</v>
      </c>
      <c r="H31" s="15">
        <v>3.4768518518518525E-2</v>
      </c>
      <c r="I31" s="16">
        <f>(33300/3004)*3.6</f>
        <v>39.906790945406129</v>
      </c>
    </row>
    <row r="32" spans="1:9" x14ac:dyDescent="0.25">
      <c r="A32" s="17">
        <v>6</v>
      </c>
      <c r="B32" s="13" t="s">
        <v>45</v>
      </c>
      <c r="C32" s="13" t="s">
        <v>43</v>
      </c>
      <c r="D32" s="14">
        <v>1992</v>
      </c>
      <c r="E32" s="13" t="s">
        <v>44</v>
      </c>
      <c r="F32" s="13">
        <v>40</v>
      </c>
      <c r="G32" s="13" t="s">
        <v>15</v>
      </c>
      <c r="H32" s="15">
        <v>3.4768518518518525E-2</v>
      </c>
      <c r="I32" s="16">
        <f t="shared" ref="I32:I34" si="5">(33300/3004)*3.6</f>
        <v>39.906790945406129</v>
      </c>
    </row>
    <row r="33" spans="1:9" x14ac:dyDescent="0.25">
      <c r="A33" s="17">
        <v>6</v>
      </c>
      <c r="B33" s="13" t="s">
        <v>46</v>
      </c>
      <c r="C33" s="13" t="s">
        <v>43</v>
      </c>
      <c r="D33" s="14">
        <v>1990</v>
      </c>
      <c r="E33" s="13" t="s">
        <v>44</v>
      </c>
      <c r="F33" s="13">
        <v>40</v>
      </c>
      <c r="G33" s="13" t="s">
        <v>15</v>
      </c>
      <c r="H33" s="15">
        <v>3.4768518518518525E-2</v>
      </c>
      <c r="I33" s="16">
        <f t="shared" si="5"/>
        <v>39.906790945406129</v>
      </c>
    </row>
    <row r="34" spans="1:9" x14ac:dyDescent="0.25">
      <c r="A34" s="17">
        <v>6</v>
      </c>
      <c r="B34" s="13" t="s">
        <v>47</v>
      </c>
      <c r="C34" s="13" t="s">
        <v>43</v>
      </c>
      <c r="D34" s="14">
        <v>1993</v>
      </c>
      <c r="E34" s="13" t="s">
        <v>44</v>
      </c>
      <c r="F34" s="13">
        <v>40</v>
      </c>
      <c r="G34" s="13" t="s">
        <v>15</v>
      </c>
      <c r="H34" s="15">
        <v>3.4768518518518525E-2</v>
      </c>
      <c r="I34" s="16">
        <f t="shared" si="5"/>
        <v>39.906790945406129</v>
      </c>
    </row>
    <row r="35" spans="1:9" x14ac:dyDescent="0.25">
      <c r="A35" s="17"/>
      <c r="B35" s="13"/>
      <c r="C35" s="13"/>
      <c r="D35" s="14"/>
      <c r="E35" s="13"/>
      <c r="F35" s="13"/>
      <c r="G35" s="13"/>
      <c r="H35" s="15"/>
      <c r="I35" s="16"/>
    </row>
    <row r="36" spans="1:9" x14ac:dyDescent="0.25">
      <c r="A36" s="17">
        <v>7</v>
      </c>
      <c r="B36" s="13" t="s">
        <v>48</v>
      </c>
      <c r="C36" s="13" t="s">
        <v>49</v>
      </c>
      <c r="D36" s="14">
        <v>1958</v>
      </c>
      <c r="E36" s="13" t="s">
        <v>50</v>
      </c>
      <c r="F36" s="13">
        <v>38</v>
      </c>
      <c r="G36" s="13" t="s">
        <v>15</v>
      </c>
      <c r="H36" s="15">
        <v>3.5879629629629629E-2</v>
      </c>
      <c r="I36" s="16">
        <f>(33300/3100)*3.6</f>
        <v>38.670967741935485</v>
      </c>
    </row>
    <row r="37" spans="1:9" x14ac:dyDescent="0.25">
      <c r="A37" s="17">
        <v>7</v>
      </c>
      <c r="B37" s="13" t="s">
        <v>51</v>
      </c>
      <c r="C37" s="13" t="s">
        <v>49</v>
      </c>
      <c r="D37" s="14">
        <v>1968</v>
      </c>
      <c r="E37" s="13" t="s">
        <v>52</v>
      </c>
      <c r="F37" s="13">
        <v>38</v>
      </c>
      <c r="G37" s="13" t="s">
        <v>15</v>
      </c>
      <c r="H37" s="15">
        <v>3.5879629629629629E-2</v>
      </c>
      <c r="I37" s="16">
        <f t="shared" ref="I37:I38" si="6">(33300/3100)*3.6</f>
        <v>38.670967741935485</v>
      </c>
    </row>
    <row r="38" spans="1:9" x14ac:dyDescent="0.25">
      <c r="A38" s="17">
        <v>7</v>
      </c>
      <c r="B38" s="13" t="s">
        <v>53</v>
      </c>
      <c r="C38" s="13" t="s">
        <v>49</v>
      </c>
      <c r="D38" s="14">
        <v>1987</v>
      </c>
      <c r="E38" s="13" t="s">
        <v>54</v>
      </c>
      <c r="F38" s="13">
        <v>38</v>
      </c>
      <c r="G38" s="13" t="s">
        <v>15</v>
      </c>
      <c r="H38" s="15">
        <v>3.5879629629629629E-2</v>
      </c>
      <c r="I38" s="16">
        <f t="shared" si="6"/>
        <v>38.670967741935485</v>
      </c>
    </row>
    <row r="39" spans="1:9" x14ac:dyDescent="0.25">
      <c r="A39" s="17"/>
      <c r="B39" s="13"/>
      <c r="C39" s="13"/>
      <c r="D39" s="14"/>
      <c r="E39" s="13"/>
      <c r="F39" s="13"/>
      <c r="G39" s="13"/>
      <c r="H39" s="15"/>
      <c r="I39" s="16"/>
    </row>
    <row r="40" spans="1:9" x14ac:dyDescent="0.25">
      <c r="A40" s="17">
        <v>8</v>
      </c>
      <c r="B40" s="13" t="s">
        <v>55</v>
      </c>
      <c r="C40" s="13" t="s">
        <v>72</v>
      </c>
      <c r="D40" s="14">
        <v>1957</v>
      </c>
      <c r="E40" s="13" t="s">
        <v>57</v>
      </c>
      <c r="F40" s="13">
        <v>41</v>
      </c>
      <c r="G40" s="13" t="s">
        <v>15</v>
      </c>
      <c r="H40" s="15">
        <v>3.5914351851851857E-2</v>
      </c>
      <c r="I40" s="16">
        <f>(33300/3103)*3.6</f>
        <v>38.633580406058648</v>
      </c>
    </row>
    <row r="41" spans="1:9" x14ac:dyDescent="0.25">
      <c r="A41" s="17">
        <v>8</v>
      </c>
      <c r="B41" s="13" t="s">
        <v>58</v>
      </c>
      <c r="C41" s="13" t="s">
        <v>72</v>
      </c>
      <c r="D41" s="14">
        <v>1996</v>
      </c>
      <c r="E41" s="13" t="s">
        <v>21</v>
      </c>
      <c r="F41" s="13">
        <v>41</v>
      </c>
      <c r="G41" s="13" t="s">
        <v>15</v>
      </c>
      <c r="H41" s="15">
        <v>3.5914351851851857E-2</v>
      </c>
      <c r="I41" s="16">
        <f t="shared" ref="I41:I43" si="7">(33300/3103)*3.6</f>
        <v>38.633580406058648</v>
      </c>
    </row>
    <row r="42" spans="1:9" x14ac:dyDescent="0.25">
      <c r="A42" s="17">
        <v>8</v>
      </c>
      <c r="B42" s="13" t="s">
        <v>59</v>
      </c>
      <c r="C42" s="13" t="s">
        <v>72</v>
      </c>
      <c r="D42" s="14">
        <v>1951</v>
      </c>
      <c r="E42" s="13" t="s">
        <v>21</v>
      </c>
      <c r="F42" s="13">
        <v>41</v>
      </c>
      <c r="G42" s="13" t="s">
        <v>15</v>
      </c>
      <c r="H42" s="15">
        <v>3.5914351851851857E-2</v>
      </c>
      <c r="I42" s="16">
        <f t="shared" si="7"/>
        <v>38.633580406058648</v>
      </c>
    </row>
    <row r="43" spans="1:9" x14ac:dyDescent="0.25">
      <c r="A43" s="17">
        <v>8</v>
      </c>
      <c r="B43" s="13" t="s">
        <v>60</v>
      </c>
      <c r="C43" s="13" t="s">
        <v>72</v>
      </c>
      <c r="D43" s="14">
        <v>1967</v>
      </c>
      <c r="E43" s="13" t="s">
        <v>61</v>
      </c>
      <c r="F43" s="13">
        <v>41</v>
      </c>
      <c r="G43" s="13" t="s">
        <v>15</v>
      </c>
      <c r="H43" s="15">
        <v>3.5914351851851857E-2</v>
      </c>
      <c r="I43" s="16">
        <f t="shared" si="7"/>
        <v>38.633580406058648</v>
      </c>
    </row>
    <row r="44" spans="1:9" x14ac:dyDescent="0.25">
      <c r="A44" s="17"/>
      <c r="B44" s="13"/>
      <c r="C44" s="13"/>
      <c r="D44" s="14"/>
      <c r="E44" s="13"/>
      <c r="F44" s="13"/>
      <c r="G44" s="13"/>
      <c r="H44" s="15"/>
      <c r="I44" s="16"/>
    </row>
    <row r="45" spans="1:9" x14ac:dyDescent="0.25">
      <c r="A45" s="17">
        <v>9</v>
      </c>
      <c r="B45" s="13" t="s">
        <v>62</v>
      </c>
      <c r="C45" s="13" t="s">
        <v>63</v>
      </c>
      <c r="D45" s="14">
        <v>1996</v>
      </c>
      <c r="E45" s="13" t="s">
        <v>63</v>
      </c>
      <c r="F45" s="13">
        <v>22</v>
      </c>
      <c r="G45" s="13" t="s">
        <v>15</v>
      </c>
      <c r="H45" s="15">
        <v>3.7731481481481484E-2</v>
      </c>
      <c r="I45" s="16">
        <f>(33300/3260)*3.6</f>
        <v>36.773006134969322</v>
      </c>
    </row>
    <row r="46" spans="1:9" x14ac:dyDescent="0.25">
      <c r="A46" s="17">
        <v>9</v>
      </c>
      <c r="B46" s="13" t="s">
        <v>64</v>
      </c>
      <c r="C46" s="13" t="s">
        <v>63</v>
      </c>
      <c r="D46" s="14">
        <v>1989</v>
      </c>
      <c r="E46" s="13" t="s">
        <v>63</v>
      </c>
      <c r="F46" s="13">
        <v>22</v>
      </c>
      <c r="G46" s="13" t="s">
        <v>15</v>
      </c>
      <c r="H46" s="15">
        <v>3.7731481481481484E-2</v>
      </c>
      <c r="I46" s="16">
        <f t="shared" ref="I46:I47" si="8">(33300/3260)*3.6</f>
        <v>36.773006134969322</v>
      </c>
    </row>
    <row r="47" spans="1:9" x14ac:dyDescent="0.25">
      <c r="A47" s="17">
        <v>9</v>
      </c>
      <c r="B47" s="13" t="s">
        <v>65</v>
      </c>
      <c r="C47" s="13" t="s">
        <v>63</v>
      </c>
      <c r="D47" s="14">
        <v>1985</v>
      </c>
      <c r="E47" s="13" t="s">
        <v>66</v>
      </c>
      <c r="F47" s="13">
        <v>22</v>
      </c>
      <c r="G47" s="13" t="s">
        <v>15</v>
      </c>
      <c r="H47" s="15">
        <v>3.7731481481481484E-2</v>
      </c>
      <c r="I47" s="16">
        <f t="shared" si="8"/>
        <v>36.773006134969322</v>
      </c>
    </row>
    <row r="48" spans="1:9" x14ac:dyDescent="0.25">
      <c r="A48" s="17"/>
      <c r="B48" s="13"/>
      <c r="C48" s="13"/>
      <c r="D48" s="14"/>
      <c r="E48" s="13"/>
      <c r="F48" s="13"/>
      <c r="G48" s="13"/>
      <c r="H48" s="15"/>
      <c r="I48" s="16"/>
    </row>
    <row r="49" spans="1:9" x14ac:dyDescent="0.25">
      <c r="A49" s="17">
        <v>10</v>
      </c>
      <c r="B49" s="13" t="s">
        <v>67</v>
      </c>
      <c r="C49" s="13" t="s">
        <v>68</v>
      </c>
      <c r="D49" s="14">
        <v>1987</v>
      </c>
      <c r="E49" s="13" t="s">
        <v>69</v>
      </c>
      <c r="F49" s="13">
        <v>32</v>
      </c>
      <c r="G49" s="13" t="s">
        <v>15</v>
      </c>
      <c r="H49" s="15">
        <v>5.4166666666666669E-2</v>
      </c>
      <c r="I49" s="16">
        <f>(33300/4680)*3.6</f>
        <v>25.615384615384613</v>
      </c>
    </row>
    <row r="50" spans="1:9" x14ac:dyDescent="0.25">
      <c r="A50" s="17">
        <v>10</v>
      </c>
      <c r="B50" s="13" t="s">
        <v>70</v>
      </c>
      <c r="C50" s="13" t="s">
        <v>68</v>
      </c>
      <c r="D50" s="14">
        <v>1958</v>
      </c>
      <c r="E50" s="13" t="s">
        <v>69</v>
      </c>
      <c r="F50" s="13">
        <v>32</v>
      </c>
      <c r="G50" s="13" t="s">
        <v>15</v>
      </c>
      <c r="H50" s="15">
        <v>5.4166666666666669E-2</v>
      </c>
      <c r="I50" s="16">
        <f t="shared" ref="I50:I51" si="9">(33300/4680)*3.6</f>
        <v>25.615384615384613</v>
      </c>
    </row>
    <row r="51" spans="1:9" x14ac:dyDescent="0.25">
      <c r="A51" s="17">
        <v>10</v>
      </c>
      <c r="B51" s="13" t="s">
        <v>71</v>
      </c>
      <c r="C51" s="13" t="s">
        <v>68</v>
      </c>
      <c r="D51" s="14">
        <v>1979</v>
      </c>
      <c r="E51" s="13" t="s">
        <v>69</v>
      </c>
      <c r="F51" s="13">
        <v>32</v>
      </c>
      <c r="G51" s="13" t="s">
        <v>15</v>
      </c>
      <c r="H51" s="15">
        <v>5.4166666666666669E-2</v>
      </c>
      <c r="I51" s="16">
        <f t="shared" si="9"/>
        <v>25.615384615384613</v>
      </c>
    </row>
    <row r="53" spans="1:9" ht="15.75" x14ac:dyDescent="0.25">
      <c r="A53" s="3" t="s">
        <v>73</v>
      </c>
      <c r="B53" s="3"/>
      <c r="C53" s="3"/>
      <c r="D53" s="4"/>
      <c r="H53" s="6"/>
    </row>
    <row r="54" spans="1:9" ht="15.75" x14ac:dyDescent="0.25">
      <c r="A54" s="9" t="s">
        <v>3</v>
      </c>
      <c r="B54" s="9" t="s">
        <v>4</v>
      </c>
      <c r="C54" s="11" t="s">
        <v>7</v>
      </c>
      <c r="D54" s="10" t="s">
        <v>6</v>
      </c>
      <c r="E54" s="11" t="s">
        <v>5</v>
      </c>
      <c r="F54" s="11" t="s">
        <v>8</v>
      </c>
      <c r="H54" s="12" t="s">
        <v>9</v>
      </c>
      <c r="I54" s="12" t="s">
        <v>10</v>
      </c>
    </row>
    <row r="55" spans="1:9" x14ac:dyDescent="0.25">
      <c r="A55" s="17">
        <v>1</v>
      </c>
      <c r="B55" s="13" t="s">
        <v>74</v>
      </c>
      <c r="C55" s="13" t="s">
        <v>75</v>
      </c>
      <c r="D55" s="14">
        <v>2001</v>
      </c>
      <c r="E55" s="13" t="s">
        <v>76</v>
      </c>
      <c r="F55" s="13">
        <v>26</v>
      </c>
      <c r="G55" s="13" t="s">
        <v>77</v>
      </c>
      <c r="H55" s="15">
        <v>3.4502314814814812E-2</v>
      </c>
      <c r="I55" s="16">
        <f>(33300/2981)*3.6</f>
        <v>40.214693056021467</v>
      </c>
    </row>
    <row r="56" spans="1:9" x14ac:dyDescent="0.25">
      <c r="A56" s="17">
        <v>1</v>
      </c>
      <c r="B56" s="13" t="s">
        <v>78</v>
      </c>
      <c r="C56" s="13" t="s">
        <v>75</v>
      </c>
      <c r="D56" s="14">
        <v>2001</v>
      </c>
      <c r="E56" s="13" t="s">
        <v>76</v>
      </c>
      <c r="F56" s="13">
        <v>26</v>
      </c>
      <c r="G56" s="13" t="s">
        <v>77</v>
      </c>
      <c r="H56" s="15">
        <v>3.4502314814814812E-2</v>
      </c>
      <c r="I56" s="16">
        <f t="shared" ref="I56:I58" si="10">(33300/2981)*3.6</f>
        <v>40.214693056021467</v>
      </c>
    </row>
    <row r="57" spans="1:9" x14ac:dyDescent="0.25">
      <c r="A57" s="17">
        <v>1</v>
      </c>
      <c r="B57" s="13" t="s">
        <v>79</v>
      </c>
      <c r="C57" s="13" t="s">
        <v>75</v>
      </c>
      <c r="D57" s="14">
        <v>1998</v>
      </c>
      <c r="E57" s="13" t="s">
        <v>76</v>
      </c>
      <c r="F57" s="13">
        <v>26</v>
      </c>
      <c r="G57" s="13" t="s">
        <v>77</v>
      </c>
      <c r="H57" s="15">
        <v>3.4502314814814812E-2</v>
      </c>
      <c r="I57" s="16">
        <f t="shared" si="10"/>
        <v>40.214693056021467</v>
      </c>
    </row>
    <row r="58" spans="1:9" x14ac:dyDescent="0.25">
      <c r="A58" s="17">
        <v>1</v>
      </c>
      <c r="B58" s="13" t="s">
        <v>80</v>
      </c>
      <c r="C58" s="13" t="s">
        <v>75</v>
      </c>
      <c r="D58" s="14">
        <v>2001</v>
      </c>
      <c r="E58" s="13" t="s">
        <v>76</v>
      </c>
      <c r="F58" s="13">
        <v>26</v>
      </c>
      <c r="G58" s="13" t="s">
        <v>77</v>
      </c>
      <c r="H58" s="15">
        <v>3.4502314814814812E-2</v>
      </c>
      <c r="I58" s="16">
        <f t="shared" si="10"/>
        <v>40.214693056021467</v>
      </c>
    </row>
    <row r="59" spans="1:9" x14ac:dyDescent="0.25">
      <c r="A59" s="17"/>
      <c r="B59" s="13"/>
      <c r="C59" s="13"/>
      <c r="D59" s="14"/>
      <c r="E59" s="13"/>
      <c r="F59" s="13"/>
      <c r="G59" s="13"/>
      <c r="H59" s="15"/>
      <c r="I59" s="16"/>
    </row>
    <row r="60" spans="1:9" x14ac:dyDescent="0.25">
      <c r="A60" s="17">
        <v>2</v>
      </c>
      <c r="B60" s="13" t="s">
        <v>81</v>
      </c>
      <c r="C60" s="13" t="s">
        <v>82</v>
      </c>
      <c r="D60" s="14">
        <v>2001</v>
      </c>
      <c r="E60" s="13" t="s">
        <v>76</v>
      </c>
      <c r="F60" s="13">
        <v>27</v>
      </c>
      <c r="G60" s="13" t="s">
        <v>77</v>
      </c>
      <c r="H60" s="15">
        <v>3.7592592592592594E-2</v>
      </c>
      <c r="I60" s="16">
        <f>(33300/3248)*3.6</f>
        <v>36.908866995073893</v>
      </c>
    </row>
    <row r="61" spans="1:9" x14ac:dyDescent="0.25">
      <c r="A61" s="17">
        <v>2</v>
      </c>
      <c r="B61" s="13" t="s">
        <v>83</v>
      </c>
      <c r="C61" s="13" t="s">
        <v>82</v>
      </c>
      <c r="D61" s="14">
        <v>2003</v>
      </c>
      <c r="E61" s="13" t="s">
        <v>76</v>
      </c>
      <c r="F61" s="13">
        <v>27</v>
      </c>
      <c r="G61" s="13" t="s">
        <v>77</v>
      </c>
      <c r="H61" s="15">
        <v>3.7592592592592594E-2</v>
      </c>
      <c r="I61" s="16">
        <f t="shared" ref="I61:I63" si="11">(33300/3248)*3.6</f>
        <v>36.908866995073893</v>
      </c>
    </row>
    <row r="62" spans="1:9" x14ac:dyDescent="0.25">
      <c r="A62" s="17">
        <v>2</v>
      </c>
      <c r="B62" s="13" t="s">
        <v>84</v>
      </c>
      <c r="C62" s="13" t="s">
        <v>82</v>
      </c>
      <c r="D62" s="14">
        <v>2000</v>
      </c>
      <c r="E62" s="13" t="s">
        <v>76</v>
      </c>
      <c r="F62" s="13">
        <v>27</v>
      </c>
      <c r="G62" s="13" t="s">
        <v>77</v>
      </c>
      <c r="H62" s="15">
        <v>3.7592592592592594E-2</v>
      </c>
      <c r="I62" s="16">
        <f t="shared" si="11"/>
        <v>36.908866995073893</v>
      </c>
    </row>
    <row r="63" spans="1:9" x14ac:dyDescent="0.25">
      <c r="A63" s="17">
        <v>2</v>
      </c>
      <c r="B63" s="13" t="s">
        <v>85</v>
      </c>
      <c r="C63" s="13" t="s">
        <v>82</v>
      </c>
      <c r="D63" s="14">
        <v>2005</v>
      </c>
      <c r="E63" s="13" t="s">
        <v>76</v>
      </c>
      <c r="F63" s="13">
        <v>27</v>
      </c>
      <c r="G63" s="13" t="s">
        <v>77</v>
      </c>
      <c r="H63" s="15">
        <v>3.7592592592592594E-2</v>
      </c>
      <c r="I63" s="16">
        <f t="shared" si="11"/>
        <v>36.908866995073893</v>
      </c>
    </row>
    <row r="64" spans="1:9" x14ac:dyDescent="0.25">
      <c r="A64" s="17"/>
      <c r="B64" s="13"/>
      <c r="C64" s="13"/>
      <c r="D64" s="14"/>
      <c r="E64" s="13"/>
      <c r="F64" s="13"/>
      <c r="G64" s="13"/>
      <c r="H64" s="15"/>
      <c r="I64" s="16"/>
    </row>
    <row r="65" spans="1:9" x14ac:dyDescent="0.25">
      <c r="A65" s="17">
        <v>3</v>
      </c>
      <c r="B65" s="13" t="s">
        <v>86</v>
      </c>
      <c r="C65" s="13" t="s">
        <v>87</v>
      </c>
      <c r="D65" s="14">
        <v>2005</v>
      </c>
      <c r="E65" s="13" t="s">
        <v>87</v>
      </c>
      <c r="F65" s="13">
        <v>25</v>
      </c>
      <c r="G65" s="13" t="s">
        <v>77</v>
      </c>
      <c r="H65" s="15">
        <v>4.0601851851851854E-2</v>
      </c>
      <c r="I65" s="16">
        <f>(33300/3508)*3.6</f>
        <v>34.173318129988601</v>
      </c>
    </row>
    <row r="66" spans="1:9" x14ac:dyDescent="0.25">
      <c r="A66" s="17">
        <v>3</v>
      </c>
      <c r="B66" s="13" t="s">
        <v>88</v>
      </c>
      <c r="C66" s="13" t="s">
        <v>87</v>
      </c>
      <c r="D66" s="14">
        <v>2005</v>
      </c>
      <c r="E66" s="13" t="s">
        <v>87</v>
      </c>
      <c r="F66" s="13">
        <v>25</v>
      </c>
      <c r="G66" s="13" t="s">
        <v>77</v>
      </c>
      <c r="H66" s="15">
        <v>4.0601851851851854E-2</v>
      </c>
      <c r="I66" s="16">
        <f t="shared" ref="I66:I67" si="12">(33300/3508)*3.6</f>
        <v>34.173318129988601</v>
      </c>
    </row>
    <row r="67" spans="1:9" x14ac:dyDescent="0.25">
      <c r="A67" s="17">
        <v>3</v>
      </c>
      <c r="B67" s="13" t="s">
        <v>89</v>
      </c>
      <c r="C67" s="13" t="s">
        <v>87</v>
      </c>
      <c r="D67" s="14">
        <v>2005</v>
      </c>
      <c r="E67" s="13" t="s">
        <v>87</v>
      </c>
      <c r="F67" s="13">
        <v>25</v>
      </c>
      <c r="G67" s="13" t="s">
        <v>77</v>
      </c>
      <c r="H67" s="15">
        <v>4.0601851851851854E-2</v>
      </c>
      <c r="I67" s="16">
        <f t="shared" si="12"/>
        <v>34.173318129988601</v>
      </c>
    </row>
    <row r="68" spans="1:9" x14ac:dyDescent="0.25">
      <c r="A68" s="17">
        <v>3</v>
      </c>
      <c r="B68" s="13" t="s">
        <v>94</v>
      </c>
      <c r="C68" s="13" t="s">
        <v>87</v>
      </c>
      <c r="D68" s="14">
        <v>2004</v>
      </c>
      <c r="E68" s="13" t="s">
        <v>87</v>
      </c>
      <c r="F68" s="13">
        <v>25</v>
      </c>
      <c r="G68" s="13" t="s">
        <v>77</v>
      </c>
      <c r="H68" s="15">
        <v>4.1516203703703701E-2</v>
      </c>
      <c r="I68" s="16">
        <f>(33300/3587)*3.6</f>
        <v>33.420685809868971</v>
      </c>
    </row>
    <row r="69" spans="1:9" x14ac:dyDescent="0.25">
      <c r="A69" s="17"/>
      <c r="B69" s="13"/>
      <c r="C69" s="13"/>
      <c r="D69" s="14"/>
      <c r="E69" s="13"/>
      <c r="F69" s="13"/>
      <c r="G69" s="13"/>
      <c r="H69" s="15"/>
      <c r="I69" s="16"/>
    </row>
    <row r="70" spans="1:9" x14ac:dyDescent="0.25">
      <c r="A70" s="17">
        <v>4</v>
      </c>
      <c r="B70" s="13" t="s">
        <v>90</v>
      </c>
      <c r="C70" s="13" t="s">
        <v>96</v>
      </c>
      <c r="D70" s="14">
        <v>2002</v>
      </c>
      <c r="E70" s="13" t="s">
        <v>21</v>
      </c>
      <c r="F70" s="13">
        <v>8</v>
      </c>
      <c r="G70" s="13" t="s">
        <v>77</v>
      </c>
      <c r="H70" s="15">
        <v>4.1053240740740744E-2</v>
      </c>
      <c r="I70" s="16">
        <f>(33300/3547)*3.6</f>
        <v>33.797575415844378</v>
      </c>
    </row>
    <row r="71" spans="1:9" x14ac:dyDescent="0.25">
      <c r="A71" s="17">
        <v>4</v>
      </c>
      <c r="B71" s="13" t="s">
        <v>92</v>
      </c>
      <c r="C71" s="13" t="s">
        <v>96</v>
      </c>
      <c r="D71" s="14">
        <v>2001</v>
      </c>
      <c r="E71" s="13" t="s">
        <v>21</v>
      </c>
      <c r="F71" s="13">
        <v>8</v>
      </c>
      <c r="G71" s="13" t="s">
        <v>77</v>
      </c>
      <c r="H71" s="15">
        <v>4.1053240740740744E-2</v>
      </c>
      <c r="I71" s="16">
        <f t="shared" ref="I71:I72" si="13">(33300/3547)*3.6</f>
        <v>33.797575415844378</v>
      </c>
    </row>
    <row r="72" spans="1:9" x14ac:dyDescent="0.25">
      <c r="A72" s="17">
        <v>4</v>
      </c>
      <c r="B72" s="13" t="s">
        <v>93</v>
      </c>
      <c r="C72" s="13" t="s">
        <v>96</v>
      </c>
      <c r="D72" s="14">
        <v>2002</v>
      </c>
      <c r="E72" s="13" t="s">
        <v>21</v>
      </c>
      <c r="F72" s="13">
        <v>8</v>
      </c>
      <c r="G72" s="13" t="s">
        <v>77</v>
      </c>
      <c r="H72" s="15">
        <v>4.1053240740740744E-2</v>
      </c>
      <c r="I72" s="16">
        <f t="shared" si="13"/>
        <v>33.797575415844378</v>
      </c>
    </row>
    <row r="73" spans="1:9" x14ac:dyDescent="0.25">
      <c r="A73" s="17">
        <v>4</v>
      </c>
      <c r="B73" s="13" t="s">
        <v>95</v>
      </c>
      <c r="C73" s="13" t="s">
        <v>96</v>
      </c>
      <c r="D73" s="14">
        <v>2003</v>
      </c>
      <c r="E73" s="13" t="s">
        <v>21</v>
      </c>
      <c r="F73" s="13">
        <v>8</v>
      </c>
      <c r="G73" s="13" t="s">
        <v>77</v>
      </c>
      <c r="H73" s="15">
        <v>4.4386574074074071E-2</v>
      </c>
      <c r="I73" s="16">
        <f>(33300/3835)*3.6</f>
        <v>31.259452411994783</v>
      </c>
    </row>
    <row r="75" spans="1:9" ht="15.75" x14ac:dyDescent="0.25">
      <c r="A75" s="3" t="s">
        <v>97</v>
      </c>
      <c r="B75" s="3"/>
      <c r="C75" s="3"/>
      <c r="D75" s="4"/>
      <c r="H75" s="6"/>
    </row>
    <row r="76" spans="1:9" ht="15.75" x14ac:dyDescent="0.25">
      <c r="A76" s="9" t="s">
        <v>3</v>
      </c>
      <c r="B76" s="9" t="s">
        <v>4</v>
      </c>
      <c r="C76" s="11" t="s">
        <v>7</v>
      </c>
      <c r="D76" s="10" t="s">
        <v>6</v>
      </c>
      <c r="E76" s="11" t="s">
        <v>5</v>
      </c>
      <c r="F76" s="11" t="s">
        <v>8</v>
      </c>
      <c r="H76" s="12" t="s">
        <v>9</v>
      </c>
      <c r="I76" s="12" t="s">
        <v>10</v>
      </c>
    </row>
    <row r="77" spans="1:9" x14ac:dyDescent="0.25">
      <c r="A77" s="17">
        <v>1</v>
      </c>
      <c r="B77" s="13" t="s">
        <v>98</v>
      </c>
      <c r="C77" s="13" t="s">
        <v>99</v>
      </c>
      <c r="D77" s="14">
        <v>1984</v>
      </c>
      <c r="E77" s="13" t="s">
        <v>100</v>
      </c>
      <c r="F77" s="13">
        <v>3</v>
      </c>
      <c r="G77" s="13" t="s">
        <v>101</v>
      </c>
      <c r="H77" s="15">
        <v>2.9664351851851855E-2</v>
      </c>
      <c r="I77" s="16">
        <f>(33300/2563)*3.6</f>
        <v>46.773312524385489</v>
      </c>
    </row>
    <row r="78" spans="1:9" x14ac:dyDescent="0.25">
      <c r="A78" s="17">
        <v>1</v>
      </c>
      <c r="B78" s="13" t="s">
        <v>102</v>
      </c>
      <c r="C78" s="13" t="s">
        <v>99</v>
      </c>
      <c r="D78" s="14">
        <v>1987</v>
      </c>
      <c r="E78" s="13" t="s">
        <v>100</v>
      </c>
      <c r="F78" s="13">
        <v>3</v>
      </c>
      <c r="G78" s="13" t="s">
        <v>101</v>
      </c>
      <c r="H78" s="15">
        <v>2.9664351851851855E-2</v>
      </c>
      <c r="I78" s="16">
        <f t="shared" ref="I78:I80" si="14">(33300/2563)*3.6</f>
        <v>46.773312524385489</v>
      </c>
    </row>
    <row r="79" spans="1:9" x14ac:dyDescent="0.25">
      <c r="A79" s="17">
        <v>1</v>
      </c>
      <c r="B79" s="13" t="s">
        <v>103</v>
      </c>
      <c r="C79" s="13" t="s">
        <v>99</v>
      </c>
      <c r="D79" s="14">
        <v>1978</v>
      </c>
      <c r="E79" s="13" t="s">
        <v>100</v>
      </c>
      <c r="F79" s="13">
        <v>3</v>
      </c>
      <c r="G79" s="13" t="s">
        <v>101</v>
      </c>
      <c r="H79" s="15">
        <v>2.9664351851851855E-2</v>
      </c>
      <c r="I79" s="16">
        <f t="shared" si="14"/>
        <v>46.773312524385489</v>
      </c>
    </row>
    <row r="80" spans="1:9" x14ac:dyDescent="0.25">
      <c r="A80" s="17">
        <v>1</v>
      </c>
      <c r="B80" s="13" t="s">
        <v>104</v>
      </c>
      <c r="C80" s="13" t="s">
        <v>99</v>
      </c>
      <c r="D80" s="14">
        <v>1976</v>
      </c>
      <c r="E80" s="13" t="s">
        <v>100</v>
      </c>
      <c r="F80" s="13">
        <v>3</v>
      </c>
      <c r="G80" s="13" t="s">
        <v>101</v>
      </c>
      <c r="H80" s="15">
        <v>2.9664351851851855E-2</v>
      </c>
      <c r="I80" s="16">
        <f t="shared" si="14"/>
        <v>46.773312524385489</v>
      </c>
    </row>
    <row r="81" spans="1:9" x14ac:dyDescent="0.25">
      <c r="A81" s="17"/>
      <c r="B81" s="13"/>
      <c r="C81" s="13"/>
      <c r="D81" s="14"/>
      <c r="E81" s="13"/>
      <c r="F81" s="13"/>
      <c r="G81" s="13"/>
      <c r="H81" s="15"/>
      <c r="I81" s="16"/>
    </row>
    <row r="82" spans="1:9" x14ac:dyDescent="0.25">
      <c r="A82" s="17">
        <v>2</v>
      </c>
      <c r="B82" s="13" t="s">
        <v>105</v>
      </c>
      <c r="C82" s="13" t="s">
        <v>106</v>
      </c>
      <c r="D82" s="14">
        <v>1989</v>
      </c>
      <c r="E82" s="13" t="s">
        <v>107</v>
      </c>
      <c r="F82" s="13">
        <v>29</v>
      </c>
      <c r="G82" s="13" t="s">
        <v>101</v>
      </c>
      <c r="H82" s="15">
        <v>3.0266203703703708E-2</v>
      </c>
      <c r="I82" s="16">
        <f>(33300/2615)*3.6</f>
        <v>45.843212237093695</v>
      </c>
    </row>
    <row r="83" spans="1:9" x14ac:dyDescent="0.25">
      <c r="A83" s="17">
        <v>2</v>
      </c>
      <c r="B83" s="13" t="s">
        <v>108</v>
      </c>
      <c r="C83" s="13" t="s">
        <v>106</v>
      </c>
      <c r="D83" s="14">
        <v>1984</v>
      </c>
      <c r="E83" s="13" t="s">
        <v>107</v>
      </c>
      <c r="F83" s="13">
        <v>29</v>
      </c>
      <c r="G83" s="13" t="s">
        <v>101</v>
      </c>
      <c r="H83" s="15">
        <v>3.0266203703703708E-2</v>
      </c>
      <c r="I83" s="16">
        <f t="shared" ref="I83:I84" si="15">(33300/2615)*3.6</f>
        <v>45.843212237093695</v>
      </c>
    </row>
    <row r="84" spans="1:9" x14ac:dyDescent="0.25">
      <c r="A84" s="17">
        <v>2</v>
      </c>
      <c r="B84" s="13" t="s">
        <v>109</v>
      </c>
      <c r="C84" s="13" t="s">
        <v>106</v>
      </c>
      <c r="D84" s="14">
        <v>1983</v>
      </c>
      <c r="E84" s="13" t="s">
        <v>110</v>
      </c>
      <c r="F84" s="13">
        <v>29</v>
      </c>
      <c r="G84" s="13" t="s">
        <v>101</v>
      </c>
      <c r="H84" s="15">
        <v>3.0266203703703708E-2</v>
      </c>
      <c r="I84" s="16">
        <f t="shared" si="15"/>
        <v>45.843212237093695</v>
      </c>
    </row>
    <row r="85" spans="1:9" x14ac:dyDescent="0.25">
      <c r="A85" s="17">
        <v>2</v>
      </c>
      <c r="B85" s="13" t="s">
        <v>192</v>
      </c>
      <c r="C85" s="13" t="s">
        <v>106</v>
      </c>
      <c r="D85" s="14">
        <v>1976</v>
      </c>
      <c r="E85" s="13" t="s">
        <v>76</v>
      </c>
      <c r="F85" s="13">
        <v>29</v>
      </c>
      <c r="G85" s="13" t="s">
        <v>101</v>
      </c>
      <c r="H85" s="18" t="s">
        <v>193</v>
      </c>
      <c r="I85" s="16" t="s">
        <v>194</v>
      </c>
    </row>
    <row r="86" spans="1:9" x14ac:dyDescent="0.25">
      <c r="A86" s="17"/>
      <c r="B86" s="13"/>
      <c r="C86" s="13"/>
      <c r="D86" s="14"/>
      <c r="E86" s="13"/>
      <c r="F86" s="13"/>
      <c r="G86" s="13"/>
      <c r="H86" s="18"/>
      <c r="I86" s="16"/>
    </row>
    <row r="87" spans="1:9" x14ac:dyDescent="0.25">
      <c r="A87" s="17">
        <v>3</v>
      </c>
      <c r="B87" s="13" t="s">
        <v>111</v>
      </c>
      <c r="C87" s="13" t="s">
        <v>112</v>
      </c>
      <c r="D87" s="14">
        <v>1970</v>
      </c>
      <c r="E87" s="13" t="s">
        <v>113</v>
      </c>
      <c r="F87" s="13">
        <v>30</v>
      </c>
      <c r="G87" s="13" t="s">
        <v>101</v>
      </c>
      <c r="H87" s="18">
        <v>3.1342592592592596E-2</v>
      </c>
      <c r="I87" s="16">
        <f>(33300/2708)*3.6</f>
        <v>44.26883308714919</v>
      </c>
    </row>
    <row r="88" spans="1:9" x14ac:dyDescent="0.25">
      <c r="A88" s="17">
        <v>3</v>
      </c>
      <c r="B88" s="13" t="s">
        <v>114</v>
      </c>
      <c r="C88" s="13" t="s">
        <v>112</v>
      </c>
      <c r="D88" s="14">
        <v>1982</v>
      </c>
      <c r="E88" s="13" t="s">
        <v>113</v>
      </c>
      <c r="F88" s="13">
        <v>30</v>
      </c>
      <c r="G88" s="13" t="s">
        <v>101</v>
      </c>
      <c r="H88" s="18">
        <v>3.1342592592592596E-2</v>
      </c>
      <c r="I88" s="16">
        <f t="shared" ref="I88:I89" si="16">(33300/2708)*3.6</f>
        <v>44.26883308714919</v>
      </c>
    </row>
    <row r="89" spans="1:9" x14ac:dyDescent="0.25">
      <c r="A89" s="17">
        <v>3</v>
      </c>
      <c r="B89" s="13" t="s">
        <v>115</v>
      </c>
      <c r="C89" s="13" t="s">
        <v>112</v>
      </c>
      <c r="D89" s="14">
        <v>1987</v>
      </c>
      <c r="E89" s="13" t="s">
        <v>113</v>
      </c>
      <c r="F89" s="13">
        <v>30</v>
      </c>
      <c r="G89" s="13" t="s">
        <v>101</v>
      </c>
      <c r="H89" s="18">
        <v>3.1342592592592596E-2</v>
      </c>
      <c r="I89" s="16">
        <f t="shared" si="16"/>
        <v>44.26883308714919</v>
      </c>
    </row>
    <row r="90" spans="1:9" x14ac:dyDescent="0.25">
      <c r="A90" s="17">
        <v>3</v>
      </c>
      <c r="B90" s="13" t="s">
        <v>157</v>
      </c>
      <c r="C90" s="13" t="s">
        <v>112</v>
      </c>
      <c r="D90" s="14">
        <v>1988</v>
      </c>
      <c r="E90" s="13" t="s">
        <v>113</v>
      </c>
      <c r="F90" s="13">
        <v>30</v>
      </c>
      <c r="G90" s="13" t="s">
        <v>101</v>
      </c>
      <c r="H90" s="18">
        <v>3.4328703703703702E-2</v>
      </c>
      <c r="I90" s="16">
        <f>(33300/2966)*3.6</f>
        <v>40.418071476736344</v>
      </c>
    </row>
    <row r="91" spans="1:9" x14ac:dyDescent="0.25">
      <c r="A91" s="17"/>
      <c r="B91" s="13"/>
      <c r="C91" s="13"/>
      <c r="D91" s="14"/>
      <c r="E91" s="13"/>
      <c r="F91" s="13"/>
      <c r="G91" s="13"/>
      <c r="H91" s="18"/>
      <c r="I91" s="16"/>
    </row>
    <row r="92" spans="1:9" x14ac:dyDescent="0.25">
      <c r="A92" s="17">
        <v>4</v>
      </c>
      <c r="B92" s="13" t="s">
        <v>116</v>
      </c>
      <c r="C92" s="13" t="s">
        <v>117</v>
      </c>
      <c r="D92" s="14">
        <v>1996</v>
      </c>
      <c r="E92" s="13" t="s">
        <v>118</v>
      </c>
      <c r="F92" s="13">
        <v>17</v>
      </c>
      <c r="G92" s="13" t="s">
        <v>101</v>
      </c>
      <c r="H92" s="15">
        <v>3.1412037037037037E-2</v>
      </c>
      <c r="I92" s="16">
        <f>(33300/2714)*3.6</f>
        <v>44.170965364775242</v>
      </c>
    </row>
    <row r="93" spans="1:9" x14ac:dyDescent="0.25">
      <c r="A93" s="17">
        <v>4</v>
      </c>
      <c r="B93" s="13" t="s">
        <v>119</v>
      </c>
      <c r="C93" s="13" t="s">
        <v>117</v>
      </c>
      <c r="D93" s="14">
        <v>1960</v>
      </c>
      <c r="E93" s="13" t="s">
        <v>118</v>
      </c>
      <c r="F93" s="13">
        <v>17</v>
      </c>
      <c r="G93" s="13" t="s">
        <v>101</v>
      </c>
      <c r="H93" s="15">
        <v>3.1412037037037037E-2</v>
      </c>
      <c r="I93" s="16">
        <f t="shared" ref="I93:I95" si="17">(33300/2714)*3.6</f>
        <v>44.170965364775242</v>
      </c>
    </row>
    <row r="94" spans="1:9" x14ac:dyDescent="0.25">
      <c r="A94" s="17">
        <v>4</v>
      </c>
      <c r="B94" s="13" t="s">
        <v>120</v>
      </c>
      <c r="C94" s="13" t="s">
        <v>117</v>
      </c>
      <c r="D94" s="14">
        <v>1974</v>
      </c>
      <c r="E94" s="13" t="s">
        <v>118</v>
      </c>
      <c r="F94" s="13">
        <v>17</v>
      </c>
      <c r="G94" s="13" t="s">
        <v>101</v>
      </c>
      <c r="H94" s="15">
        <v>3.1412037037037037E-2</v>
      </c>
      <c r="I94" s="16">
        <f t="shared" si="17"/>
        <v>44.170965364775242</v>
      </c>
    </row>
    <row r="95" spans="1:9" x14ac:dyDescent="0.25">
      <c r="A95" s="17">
        <v>4</v>
      </c>
      <c r="B95" s="13" t="s">
        <v>121</v>
      </c>
      <c r="C95" s="13" t="s">
        <v>117</v>
      </c>
      <c r="D95" s="14">
        <v>1978</v>
      </c>
      <c r="E95" s="13" t="s">
        <v>118</v>
      </c>
      <c r="F95" s="13">
        <v>17</v>
      </c>
      <c r="G95" s="13" t="s">
        <v>101</v>
      </c>
      <c r="H95" s="15">
        <v>3.1412037037037037E-2</v>
      </c>
      <c r="I95" s="16">
        <f t="shared" si="17"/>
        <v>44.170965364775242</v>
      </c>
    </row>
    <row r="96" spans="1:9" x14ac:dyDescent="0.25">
      <c r="A96" s="17"/>
      <c r="B96" s="13"/>
      <c r="C96" s="13"/>
      <c r="D96" s="14"/>
      <c r="E96" s="13"/>
      <c r="F96" s="13"/>
      <c r="G96" s="13"/>
      <c r="H96" s="15"/>
      <c r="I96" s="16"/>
    </row>
    <row r="97" spans="1:9" x14ac:dyDescent="0.25">
      <c r="A97" s="17">
        <v>5</v>
      </c>
      <c r="B97" s="13" t="s">
        <v>122</v>
      </c>
      <c r="C97" s="13" t="s">
        <v>123</v>
      </c>
      <c r="D97" s="14">
        <v>1981</v>
      </c>
      <c r="E97" s="13" t="s">
        <v>124</v>
      </c>
      <c r="F97" s="13">
        <v>7</v>
      </c>
      <c r="G97" s="13" t="s">
        <v>101</v>
      </c>
      <c r="H97" s="15">
        <v>3.1828703703703706E-2</v>
      </c>
      <c r="I97" s="16">
        <f>(33300/2750)*3.6</f>
        <v>43.592727272727274</v>
      </c>
    </row>
    <row r="98" spans="1:9" x14ac:dyDescent="0.25">
      <c r="A98" s="17">
        <v>5</v>
      </c>
      <c r="B98" s="13" t="s">
        <v>125</v>
      </c>
      <c r="C98" s="13" t="s">
        <v>123</v>
      </c>
      <c r="D98" s="14">
        <v>1974</v>
      </c>
      <c r="E98" s="13" t="s">
        <v>124</v>
      </c>
      <c r="F98" s="13">
        <v>7</v>
      </c>
      <c r="G98" s="13" t="s">
        <v>101</v>
      </c>
      <c r="H98" s="15">
        <v>3.1828703703703706E-2</v>
      </c>
      <c r="I98" s="16">
        <f t="shared" ref="I98:I100" si="18">(33300/2750)*3.6</f>
        <v>43.592727272727274</v>
      </c>
    </row>
    <row r="99" spans="1:9" x14ac:dyDescent="0.25">
      <c r="A99" s="17">
        <v>5</v>
      </c>
      <c r="B99" s="13" t="s">
        <v>126</v>
      </c>
      <c r="C99" s="13" t="s">
        <v>123</v>
      </c>
      <c r="D99" s="14">
        <v>1971</v>
      </c>
      <c r="E99" s="13" t="s">
        <v>124</v>
      </c>
      <c r="F99" s="13">
        <v>7</v>
      </c>
      <c r="G99" s="13" t="s">
        <v>101</v>
      </c>
      <c r="H99" s="15">
        <v>3.1828703703703706E-2</v>
      </c>
      <c r="I99" s="16">
        <f t="shared" si="18"/>
        <v>43.592727272727274</v>
      </c>
    </row>
    <row r="100" spans="1:9" x14ac:dyDescent="0.25">
      <c r="A100" s="17">
        <v>5</v>
      </c>
      <c r="B100" s="13" t="s">
        <v>127</v>
      </c>
      <c r="C100" s="13" t="s">
        <v>123</v>
      </c>
      <c r="D100" s="14">
        <v>1963</v>
      </c>
      <c r="E100" s="13" t="s">
        <v>124</v>
      </c>
      <c r="F100" s="13">
        <v>7</v>
      </c>
      <c r="G100" s="13" t="s">
        <v>101</v>
      </c>
      <c r="H100" s="15">
        <v>3.1828703703703706E-2</v>
      </c>
      <c r="I100" s="16">
        <f t="shared" si="18"/>
        <v>43.592727272727274</v>
      </c>
    </row>
    <row r="101" spans="1:9" x14ac:dyDescent="0.25">
      <c r="A101" s="17"/>
      <c r="B101" s="13"/>
      <c r="C101" s="13"/>
      <c r="D101" s="14"/>
      <c r="E101" s="13"/>
      <c r="F101" s="13"/>
      <c r="G101" s="13"/>
      <c r="H101" s="15"/>
      <c r="I101" s="16"/>
    </row>
    <row r="102" spans="1:9" x14ac:dyDescent="0.25">
      <c r="A102" s="17">
        <v>6</v>
      </c>
      <c r="B102" s="13" t="s">
        <v>128</v>
      </c>
      <c r="C102" s="13" t="s">
        <v>129</v>
      </c>
      <c r="D102" s="14">
        <v>1966</v>
      </c>
      <c r="E102" s="13" t="s">
        <v>130</v>
      </c>
      <c r="F102" s="13">
        <v>34</v>
      </c>
      <c r="G102" s="13" t="s">
        <v>101</v>
      </c>
      <c r="H102" s="15">
        <v>3.2118055555555559E-2</v>
      </c>
      <c r="I102" s="16">
        <f>(33300/2775)*3.6</f>
        <v>43.2</v>
      </c>
    </row>
    <row r="103" spans="1:9" x14ac:dyDescent="0.25">
      <c r="A103" s="17">
        <v>6</v>
      </c>
      <c r="B103" s="13" t="s">
        <v>131</v>
      </c>
      <c r="C103" s="13" t="s">
        <v>129</v>
      </c>
      <c r="D103" s="14">
        <v>1976</v>
      </c>
      <c r="E103" s="13" t="s">
        <v>130</v>
      </c>
      <c r="F103" s="13">
        <v>34</v>
      </c>
      <c r="G103" s="13" t="s">
        <v>101</v>
      </c>
      <c r="H103" s="15">
        <v>3.2118055555555559E-2</v>
      </c>
      <c r="I103" s="16">
        <f t="shared" ref="I103:I104" si="19">(33300/2775)*3.6</f>
        <v>43.2</v>
      </c>
    </row>
    <row r="104" spans="1:9" x14ac:dyDescent="0.25">
      <c r="A104" s="17">
        <v>6</v>
      </c>
      <c r="B104" s="13" t="s">
        <v>132</v>
      </c>
      <c r="C104" s="13" t="s">
        <v>129</v>
      </c>
      <c r="D104" s="14">
        <v>1974</v>
      </c>
      <c r="E104" s="13" t="s">
        <v>130</v>
      </c>
      <c r="F104" s="13">
        <v>34</v>
      </c>
      <c r="G104" s="13" t="s">
        <v>101</v>
      </c>
      <c r="H104" s="15">
        <v>3.2118055555555559E-2</v>
      </c>
      <c r="I104" s="16">
        <f t="shared" si="19"/>
        <v>43.2</v>
      </c>
    </row>
    <row r="105" spans="1:9" x14ac:dyDescent="0.25">
      <c r="A105" s="17">
        <v>6</v>
      </c>
      <c r="B105" s="13" t="s">
        <v>174</v>
      </c>
      <c r="C105" s="13" t="s">
        <v>129</v>
      </c>
      <c r="D105" s="14">
        <v>1965</v>
      </c>
      <c r="E105" s="13" t="s">
        <v>130</v>
      </c>
      <c r="F105" s="13">
        <v>34</v>
      </c>
      <c r="G105" s="13" t="s">
        <v>101</v>
      </c>
      <c r="H105" s="15">
        <v>3.6828703703703704E-2</v>
      </c>
      <c r="I105" s="16">
        <f>(33300/3182)*3.6</f>
        <v>37.674418604651166</v>
      </c>
    </row>
    <row r="106" spans="1:9" x14ac:dyDescent="0.25">
      <c r="A106" s="17"/>
      <c r="B106" s="13"/>
      <c r="C106" s="13"/>
      <c r="D106" s="14"/>
      <c r="E106" s="13"/>
      <c r="F106" s="13"/>
      <c r="G106" s="13"/>
      <c r="H106" s="15"/>
      <c r="I106" s="16"/>
    </row>
    <row r="107" spans="1:9" x14ac:dyDescent="0.25">
      <c r="A107" s="17">
        <v>7</v>
      </c>
      <c r="B107" s="13" t="s">
        <v>133</v>
      </c>
      <c r="C107" s="13" t="s">
        <v>134</v>
      </c>
      <c r="D107" s="14">
        <v>1965</v>
      </c>
      <c r="E107" s="13" t="s">
        <v>118</v>
      </c>
      <c r="F107" s="13">
        <v>16</v>
      </c>
      <c r="G107" s="13" t="s">
        <v>101</v>
      </c>
      <c r="H107" s="15">
        <v>3.3275462962962958E-2</v>
      </c>
      <c r="I107" s="16">
        <f>(33300/2875)*3.6</f>
        <v>41.697391304347832</v>
      </c>
    </row>
    <row r="108" spans="1:9" x14ac:dyDescent="0.25">
      <c r="A108" s="17">
        <v>7</v>
      </c>
      <c r="B108" s="13" t="s">
        <v>135</v>
      </c>
      <c r="C108" s="13" t="s">
        <v>134</v>
      </c>
      <c r="D108" s="14">
        <v>1969</v>
      </c>
      <c r="E108" s="13" t="s">
        <v>118</v>
      </c>
      <c r="F108" s="13">
        <v>16</v>
      </c>
      <c r="G108" s="13" t="s">
        <v>101</v>
      </c>
      <c r="H108" s="15">
        <v>3.3275462962962958E-2</v>
      </c>
      <c r="I108" s="16">
        <f t="shared" ref="I108:I110" si="20">(33300/2875)*3.6</f>
        <v>41.697391304347832</v>
      </c>
    </row>
    <row r="109" spans="1:9" x14ac:dyDescent="0.25">
      <c r="A109" s="17">
        <v>7</v>
      </c>
      <c r="B109" s="13" t="s">
        <v>136</v>
      </c>
      <c r="C109" s="13" t="s">
        <v>134</v>
      </c>
      <c r="D109" s="14">
        <v>1966</v>
      </c>
      <c r="E109" s="13" t="s">
        <v>118</v>
      </c>
      <c r="F109" s="13">
        <v>16</v>
      </c>
      <c r="G109" s="13" t="s">
        <v>101</v>
      </c>
      <c r="H109" s="15">
        <v>3.3275462962962958E-2</v>
      </c>
      <c r="I109" s="16">
        <f t="shared" si="20"/>
        <v>41.697391304347832</v>
      </c>
    </row>
    <row r="110" spans="1:9" x14ac:dyDescent="0.25">
      <c r="A110" s="17">
        <v>7</v>
      </c>
      <c r="B110" s="13" t="s">
        <v>137</v>
      </c>
      <c r="C110" s="13" t="s">
        <v>134</v>
      </c>
      <c r="D110" s="14">
        <v>1972</v>
      </c>
      <c r="E110" s="13" t="s">
        <v>118</v>
      </c>
      <c r="F110" s="13">
        <v>16</v>
      </c>
      <c r="G110" s="13" t="s">
        <v>101</v>
      </c>
      <c r="H110" s="15">
        <v>3.3275462962962958E-2</v>
      </c>
      <c r="I110" s="16">
        <f t="shared" si="20"/>
        <v>41.697391304347832</v>
      </c>
    </row>
    <row r="111" spans="1:9" x14ac:dyDescent="0.25">
      <c r="A111" s="17"/>
      <c r="B111" s="13"/>
      <c r="C111" s="13"/>
      <c r="D111" s="14"/>
      <c r="E111" s="13"/>
      <c r="F111" s="13"/>
      <c r="G111" s="13"/>
      <c r="H111" s="15"/>
      <c r="I111" s="16"/>
    </row>
    <row r="112" spans="1:9" x14ac:dyDescent="0.25">
      <c r="A112" s="17">
        <v>8</v>
      </c>
      <c r="B112" s="13" t="s">
        <v>138</v>
      </c>
      <c r="C112" s="13" t="s">
        <v>139</v>
      </c>
      <c r="D112" s="14">
        <v>1982</v>
      </c>
      <c r="E112" s="13" t="s">
        <v>139</v>
      </c>
      <c r="F112" s="13">
        <v>21</v>
      </c>
      <c r="G112" s="13" t="s">
        <v>101</v>
      </c>
      <c r="H112" s="15">
        <v>3.3298611111111112E-2</v>
      </c>
      <c r="I112" s="16">
        <f>(33300/2877)*3.6</f>
        <v>41.668404588112615</v>
      </c>
    </row>
    <row r="113" spans="1:9" x14ac:dyDescent="0.25">
      <c r="A113" s="17">
        <v>8</v>
      </c>
      <c r="B113" s="13" t="s">
        <v>140</v>
      </c>
      <c r="C113" s="13" t="s">
        <v>139</v>
      </c>
      <c r="D113" s="14">
        <v>1976</v>
      </c>
      <c r="E113" s="13" t="s">
        <v>139</v>
      </c>
      <c r="F113" s="13">
        <v>21</v>
      </c>
      <c r="G113" s="13" t="s">
        <v>101</v>
      </c>
      <c r="H113" s="15">
        <v>3.3298611111111112E-2</v>
      </c>
      <c r="I113" s="16">
        <f t="shared" ref="I113:I114" si="21">(33300/2877)*3.6</f>
        <v>41.668404588112615</v>
      </c>
    </row>
    <row r="114" spans="1:9" x14ac:dyDescent="0.25">
      <c r="A114" s="17">
        <v>8</v>
      </c>
      <c r="B114" s="13" t="s">
        <v>141</v>
      </c>
      <c r="C114" s="13" t="s">
        <v>139</v>
      </c>
      <c r="D114" s="14">
        <v>1975</v>
      </c>
      <c r="E114" s="13" t="s">
        <v>142</v>
      </c>
      <c r="F114" s="13">
        <v>21</v>
      </c>
      <c r="G114" s="13" t="s">
        <v>101</v>
      </c>
      <c r="H114" s="15">
        <v>3.3298611111111112E-2</v>
      </c>
      <c r="I114" s="16">
        <f t="shared" si="21"/>
        <v>41.668404588112615</v>
      </c>
    </row>
    <row r="115" spans="1:9" x14ac:dyDescent="0.25">
      <c r="A115" s="17"/>
      <c r="B115" s="13"/>
      <c r="C115" s="13"/>
      <c r="D115" s="14"/>
      <c r="E115" s="13"/>
      <c r="F115" s="13"/>
      <c r="G115" s="13"/>
      <c r="H115" s="15"/>
      <c r="I115" s="16"/>
    </row>
    <row r="116" spans="1:9" x14ac:dyDescent="0.25">
      <c r="A116" s="17">
        <v>9</v>
      </c>
      <c r="B116" s="13" t="s">
        <v>143</v>
      </c>
      <c r="C116" s="13" t="s">
        <v>144</v>
      </c>
      <c r="D116" s="14">
        <v>1971</v>
      </c>
      <c r="E116" s="13" t="s">
        <v>124</v>
      </c>
      <c r="F116" s="13">
        <v>6</v>
      </c>
      <c r="G116" s="13" t="s">
        <v>101</v>
      </c>
      <c r="H116" s="15">
        <v>3.3657407407407407E-2</v>
      </c>
      <c r="I116" s="16">
        <f>(33300/2908)*3.6</f>
        <v>41.2242090784044</v>
      </c>
    </row>
    <row r="117" spans="1:9" x14ac:dyDescent="0.25">
      <c r="A117" s="17">
        <v>9</v>
      </c>
      <c r="B117" s="13" t="s">
        <v>145</v>
      </c>
      <c r="C117" s="13" t="s">
        <v>144</v>
      </c>
      <c r="D117" s="14">
        <v>1972</v>
      </c>
      <c r="E117" s="13" t="s">
        <v>124</v>
      </c>
      <c r="F117" s="13">
        <v>6</v>
      </c>
      <c r="G117" s="13" t="s">
        <v>101</v>
      </c>
      <c r="H117" s="15">
        <v>3.3657407407407407E-2</v>
      </c>
      <c r="I117" s="16">
        <f t="shared" ref="I117:I119" si="22">(33300/2908)*3.6</f>
        <v>41.2242090784044</v>
      </c>
    </row>
    <row r="118" spans="1:9" x14ac:dyDescent="0.25">
      <c r="A118" s="17">
        <v>9</v>
      </c>
      <c r="B118" s="13" t="s">
        <v>146</v>
      </c>
      <c r="C118" s="13" t="s">
        <v>144</v>
      </c>
      <c r="D118" s="14">
        <v>1981</v>
      </c>
      <c r="E118" s="13" t="s">
        <v>124</v>
      </c>
      <c r="F118" s="13">
        <v>6</v>
      </c>
      <c r="G118" s="13" t="s">
        <v>101</v>
      </c>
      <c r="H118" s="15">
        <v>3.3657407407407407E-2</v>
      </c>
      <c r="I118" s="16">
        <f t="shared" si="22"/>
        <v>41.2242090784044</v>
      </c>
    </row>
    <row r="119" spans="1:9" x14ac:dyDescent="0.25">
      <c r="A119" s="17">
        <v>9</v>
      </c>
      <c r="B119" s="13" t="s">
        <v>147</v>
      </c>
      <c r="C119" s="13" t="s">
        <v>144</v>
      </c>
      <c r="D119" s="14">
        <v>1978</v>
      </c>
      <c r="E119" s="13" t="s">
        <v>124</v>
      </c>
      <c r="F119" s="13">
        <v>6</v>
      </c>
      <c r="G119" s="13" t="s">
        <v>101</v>
      </c>
      <c r="H119" s="15">
        <v>3.3657407407407407E-2</v>
      </c>
      <c r="I119" s="16">
        <f t="shared" si="22"/>
        <v>41.2242090784044</v>
      </c>
    </row>
    <row r="120" spans="1:9" x14ac:dyDescent="0.25">
      <c r="A120" s="17"/>
      <c r="B120" s="13"/>
      <c r="C120" s="13"/>
      <c r="D120" s="14"/>
      <c r="E120" s="13"/>
      <c r="F120" s="13"/>
      <c r="G120" s="13"/>
      <c r="H120" s="15"/>
      <c r="I120" s="16"/>
    </row>
    <row r="121" spans="1:9" x14ac:dyDescent="0.25">
      <c r="A121" s="17">
        <v>10</v>
      </c>
      <c r="B121" s="13" t="s">
        <v>148</v>
      </c>
      <c r="C121" s="13" t="s">
        <v>149</v>
      </c>
      <c r="D121" s="14">
        <v>1981</v>
      </c>
      <c r="E121" s="13" t="s">
        <v>149</v>
      </c>
      <c r="F121" s="13">
        <v>28</v>
      </c>
      <c r="G121" s="13" t="s">
        <v>101</v>
      </c>
      <c r="H121" s="15">
        <v>3.366898148148148E-2</v>
      </c>
      <c r="I121" s="16">
        <f>(33300/2909)*3.6</f>
        <v>41.21003781368168</v>
      </c>
    </row>
    <row r="122" spans="1:9" x14ac:dyDescent="0.25">
      <c r="A122" s="17">
        <v>10</v>
      </c>
      <c r="B122" s="13" t="s">
        <v>150</v>
      </c>
      <c r="C122" s="13" t="s">
        <v>149</v>
      </c>
      <c r="D122" s="14">
        <v>1982</v>
      </c>
      <c r="E122" s="13" t="s">
        <v>149</v>
      </c>
      <c r="F122" s="13">
        <v>28</v>
      </c>
      <c r="G122" s="13" t="s">
        <v>101</v>
      </c>
      <c r="H122" s="15">
        <v>3.366898148148148E-2</v>
      </c>
      <c r="I122" s="16">
        <f t="shared" ref="I122:I123" si="23">(33300/2909)*3.6</f>
        <v>41.21003781368168</v>
      </c>
    </row>
    <row r="123" spans="1:9" x14ac:dyDescent="0.25">
      <c r="A123" s="17">
        <v>10</v>
      </c>
      <c r="B123" s="13" t="s">
        <v>151</v>
      </c>
      <c r="C123" s="13" t="s">
        <v>149</v>
      </c>
      <c r="D123" s="14">
        <v>1969</v>
      </c>
      <c r="E123" s="13" t="s">
        <v>149</v>
      </c>
      <c r="F123" s="13">
        <v>28</v>
      </c>
      <c r="G123" s="13" t="s">
        <v>101</v>
      </c>
      <c r="H123" s="15">
        <v>3.366898148148148E-2</v>
      </c>
      <c r="I123" s="16">
        <f t="shared" si="23"/>
        <v>41.21003781368168</v>
      </c>
    </row>
    <row r="124" spans="1:9" x14ac:dyDescent="0.25">
      <c r="A124" s="17">
        <v>10</v>
      </c>
      <c r="B124" s="13" t="s">
        <v>163</v>
      </c>
      <c r="C124" s="13" t="s">
        <v>149</v>
      </c>
      <c r="D124" s="14">
        <v>1974</v>
      </c>
      <c r="E124" s="13" t="s">
        <v>149</v>
      </c>
      <c r="F124" s="13">
        <v>28</v>
      </c>
      <c r="G124" s="13" t="s">
        <v>101</v>
      </c>
      <c r="H124" s="15">
        <v>3.5370370370370365E-2</v>
      </c>
      <c r="I124" s="16">
        <f>(33300/3056)*3.6</f>
        <v>39.227748691099478</v>
      </c>
    </row>
    <row r="125" spans="1:9" x14ac:dyDescent="0.25">
      <c r="A125" s="17"/>
      <c r="B125" s="13"/>
      <c r="C125" s="13"/>
      <c r="D125" s="14"/>
      <c r="E125" s="13"/>
      <c r="F125" s="13"/>
      <c r="G125" s="13"/>
      <c r="H125" s="15"/>
      <c r="I125" s="16"/>
    </row>
    <row r="126" spans="1:9" x14ac:dyDescent="0.25">
      <c r="A126" s="17">
        <v>11</v>
      </c>
      <c r="B126" s="13" t="s">
        <v>152</v>
      </c>
      <c r="C126" s="13" t="s">
        <v>153</v>
      </c>
      <c r="D126" s="14">
        <v>1979</v>
      </c>
      <c r="E126" s="13" t="s">
        <v>153</v>
      </c>
      <c r="F126" s="13">
        <v>4</v>
      </c>
      <c r="G126" s="13" t="s">
        <v>101</v>
      </c>
      <c r="H126" s="15">
        <v>3.3703703703703701E-2</v>
      </c>
      <c r="I126" s="16">
        <f>(33300/2912)*3.6</f>
        <v>41.167582417582416</v>
      </c>
    </row>
    <row r="127" spans="1:9" x14ac:dyDescent="0.25">
      <c r="A127" s="17">
        <v>11</v>
      </c>
      <c r="B127" s="13" t="s">
        <v>154</v>
      </c>
      <c r="C127" s="13" t="s">
        <v>153</v>
      </c>
      <c r="D127" s="14">
        <v>1986</v>
      </c>
      <c r="E127" s="13" t="s">
        <v>155</v>
      </c>
      <c r="F127" s="13">
        <v>4</v>
      </c>
      <c r="G127" s="13" t="s">
        <v>101</v>
      </c>
      <c r="H127" s="15">
        <v>3.3703703703703701E-2</v>
      </c>
      <c r="I127" s="16">
        <f t="shared" ref="I127:I128" si="24">(33300/2912)*3.6</f>
        <v>41.167582417582416</v>
      </c>
    </row>
    <row r="128" spans="1:9" x14ac:dyDescent="0.25">
      <c r="A128" s="17">
        <v>11</v>
      </c>
      <c r="B128" s="13" t="s">
        <v>156</v>
      </c>
      <c r="C128" s="13" t="s">
        <v>153</v>
      </c>
      <c r="D128" s="14">
        <v>1973</v>
      </c>
      <c r="E128" s="13" t="s">
        <v>153</v>
      </c>
      <c r="F128" s="13">
        <v>4</v>
      </c>
      <c r="G128" s="13" t="s">
        <v>101</v>
      </c>
      <c r="H128" s="15">
        <v>3.3703703703703701E-2</v>
      </c>
      <c r="I128" s="16">
        <f t="shared" si="24"/>
        <v>41.167582417582416</v>
      </c>
    </row>
    <row r="129" spans="1:9" x14ac:dyDescent="0.25">
      <c r="A129" s="17"/>
      <c r="B129" s="13"/>
      <c r="C129" s="13"/>
      <c r="D129" s="14"/>
      <c r="E129" s="13"/>
      <c r="F129" s="13"/>
      <c r="G129" s="13"/>
      <c r="H129" s="15"/>
      <c r="I129" s="16"/>
    </row>
    <row r="130" spans="1:9" x14ac:dyDescent="0.25">
      <c r="A130" s="17">
        <v>12</v>
      </c>
      <c r="B130" s="13" t="s">
        <v>158</v>
      </c>
      <c r="C130" s="13" t="s">
        <v>159</v>
      </c>
      <c r="D130" s="14">
        <v>1974</v>
      </c>
      <c r="E130" s="13" t="s">
        <v>113</v>
      </c>
      <c r="F130" s="13">
        <v>31</v>
      </c>
      <c r="G130" s="13" t="s">
        <v>101</v>
      </c>
      <c r="H130" s="18">
        <v>3.4513888888888893E-2</v>
      </c>
      <c r="I130" s="16">
        <f>(33300/2982)*3.6</f>
        <v>40.201207243460765</v>
      </c>
    </row>
    <row r="131" spans="1:9" x14ac:dyDescent="0.25">
      <c r="A131" s="17">
        <v>12</v>
      </c>
      <c r="B131" s="13" t="s">
        <v>160</v>
      </c>
      <c r="C131" s="13" t="s">
        <v>159</v>
      </c>
      <c r="D131" s="14">
        <v>1965</v>
      </c>
      <c r="E131" s="13" t="s">
        <v>113</v>
      </c>
      <c r="F131" s="13">
        <v>31</v>
      </c>
      <c r="G131" s="13" t="s">
        <v>101</v>
      </c>
      <c r="H131" s="18">
        <v>3.4513888888888893E-2</v>
      </c>
      <c r="I131" s="16">
        <f t="shared" ref="I131:I133" si="25">(33300/2982)*3.6</f>
        <v>40.201207243460765</v>
      </c>
    </row>
    <row r="132" spans="1:9" x14ac:dyDescent="0.25">
      <c r="A132" s="17">
        <v>12</v>
      </c>
      <c r="B132" s="13" t="s">
        <v>161</v>
      </c>
      <c r="C132" s="13" t="s">
        <v>159</v>
      </c>
      <c r="D132" s="14">
        <v>1979</v>
      </c>
      <c r="E132" s="13" t="s">
        <v>113</v>
      </c>
      <c r="F132" s="13">
        <v>31</v>
      </c>
      <c r="G132" s="13" t="s">
        <v>101</v>
      </c>
      <c r="H132" s="15">
        <v>3.4513888888888893E-2</v>
      </c>
      <c r="I132" s="16">
        <f t="shared" si="25"/>
        <v>40.201207243460765</v>
      </c>
    </row>
    <row r="133" spans="1:9" x14ac:dyDescent="0.25">
      <c r="A133" s="17">
        <v>12</v>
      </c>
      <c r="B133" s="13" t="s">
        <v>162</v>
      </c>
      <c r="C133" s="13" t="s">
        <v>159</v>
      </c>
      <c r="D133" s="14">
        <v>1979</v>
      </c>
      <c r="E133" s="13" t="s">
        <v>113</v>
      </c>
      <c r="F133" s="13">
        <v>31</v>
      </c>
      <c r="G133" s="13" t="s">
        <v>101</v>
      </c>
      <c r="H133" s="15">
        <v>3.4513888888888893E-2</v>
      </c>
      <c r="I133" s="16">
        <f t="shared" si="25"/>
        <v>40.201207243460765</v>
      </c>
    </row>
    <row r="134" spans="1:9" x14ac:dyDescent="0.25">
      <c r="A134" s="17"/>
      <c r="B134" s="13"/>
      <c r="C134" s="13"/>
      <c r="D134" s="14"/>
      <c r="E134" s="13"/>
      <c r="F134" s="13"/>
      <c r="G134" s="13"/>
      <c r="H134" s="15"/>
      <c r="I134" s="16"/>
    </row>
    <row r="135" spans="1:9" x14ac:dyDescent="0.25">
      <c r="A135" s="17">
        <v>13</v>
      </c>
      <c r="B135" s="13" t="s">
        <v>164</v>
      </c>
      <c r="C135" s="13" t="s">
        <v>165</v>
      </c>
      <c r="D135" s="14">
        <v>1977</v>
      </c>
      <c r="E135" s="13" t="s">
        <v>130</v>
      </c>
      <c r="F135" s="13">
        <v>35</v>
      </c>
      <c r="G135" s="13" t="s">
        <v>101</v>
      </c>
      <c r="H135" s="15">
        <v>3.5671296296296298E-2</v>
      </c>
      <c r="I135" s="16">
        <f>(33300/3082)*3.6</f>
        <v>38.896820246593123</v>
      </c>
    </row>
    <row r="136" spans="1:9" x14ac:dyDescent="0.25">
      <c r="A136" s="17">
        <v>13</v>
      </c>
      <c r="B136" s="13" t="s">
        <v>166</v>
      </c>
      <c r="C136" s="13" t="s">
        <v>165</v>
      </c>
      <c r="D136" s="14">
        <v>1976</v>
      </c>
      <c r="E136" s="13" t="s">
        <v>130</v>
      </c>
      <c r="F136" s="13">
        <v>35</v>
      </c>
      <c r="G136" s="13" t="s">
        <v>101</v>
      </c>
      <c r="H136" s="15">
        <v>3.5671296296296298E-2</v>
      </c>
      <c r="I136" s="16">
        <f t="shared" ref="I136:I138" si="26">(33300/3082)*3.6</f>
        <v>38.896820246593123</v>
      </c>
    </row>
    <row r="137" spans="1:9" x14ac:dyDescent="0.25">
      <c r="A137" s="17">
        <v>13</v>
      </c>
      <c r="B137" s="13" t="s">
        <v>167</v>
      </c>
      <c r="C137" s="13" t="s">
        <v>165</v>
      </c>
      <c r="D137" s="14">
        <v>1978</v>
      </c>
      <c r="E137" s="13" t="s">
        <v>130</v>
      </c>
      <c r="F137" s="13">
        <v>35</v>
      </c>
      <c r="G137" s="13" t="s">
        <v>101</v>
      </c>
      <c r="H137" s="15">
        <v>3.5671296296296298E-2</v>
      </c>
      <c r="I137" s="16">
        <f t="shared" si="26"/>
        <v>38.896820246593123</v>
      </c>
    </row>
    <row r="138" spans="1:9" x14ac:dyDescent="0.25">
      <c r="A138" s="17">
        <v>13</v>
      </c>
      <c r="B138" s="13" t="s">
        <v>168</v>
      </c>
      <c r="C138" s="13" t="s">
        <v>165</v>
      </c>
      <c r="D138" s="14">
        <v>1975</v>
      </c>
      <c r="E138" s="13" t="s">
        <v>130</v>
      </c>
      <c r="F138" s="13">
        <v>35</v>
      </c>
      <c r="G138" s="13" t="s">
        <v>101</v>
      </c>
      <c r="H138" s="15">
        <v>3.5671296296296298E-2</v>
      </c>
      <c r="I138" s="16">
        <f t="shared" si="26"/>
        <v>38.896820246593123</v>
      </c>
    </row>
    <row r="139" spans="1:9" x14ac:dyDescent="0.25">
      <c r="A139" s="17"/>
      <c r="B139" s="13"/>
      <c r="C139" s="13"/>
      <c r="D139" s="14"/>
      <c r="E139" s="13"/>
      <c r="F139" s="13"/>
      <c r="G139" s="13"/>
      <c r="H139" s="15"/>
      <c r="I139" s="16"/>
    </row>
    <row r="140" spans="1:9" x14ac:dyDescent="0.25">
      <c r="A140" s="17">
        <v>14</v>
      </c>
      <c r="B140" s="13" t="s">
        <v>169</v>
      </c>
      <c r="C140" s="13" t="s">
        <v>170</v>
      </c>
      <c r="D140" s="14">
        <v>1962</v>
      </c>
      <c r="E140" s="13" t="s">
        <v>124</v>
      </c>
      <c r="F140" s="13">
        <v>5</v>
      </c>
      <c r="G140" s="13" t="s">
        <v>101</v>
      </c>
      <c r="H140" s="15">
        <v>3.6018518518518519E-2</v>
      </c>
      <c r="I140" s="16">
        <f>(33300/3112)*3.6</f>
        <v>38.52185089974293</v>
      </c>
    </row>
    <row r="141" spans="1:9" x14ac:dyDescent="0.25">
      <c r="A141" s="17">
        <v>14</v>
      </c>
      <c r="B141" s="13" t="s">
        <v>171</v>
      </c>
      <c r="C141" s="13" t="s">
        <v>170</v>
      </c>
      <c r="D141" s="14">
        <v>1966</v>
      </c>
      <c r="E141" s="13" t="s">
        <v>124</v>
      </c>
      <c r="F141" s="13">
        <v>5</v>
      </c>
      <c r="G141" s="13" t="s">
        <v>101</v>
      </c>
      <c r="H141" s="15">
        <v>3.6018518518518519E-2</v>
      </c>
      <c r="I141" s="16">
        <f t="shared" ref="I141:I143" si="27">(33300/3112)*3.6</f>
        <v>38.52185089974293</v>
      </c>
    </row>
    <row r="142" spans="1:9" x14ac:dyDescent="0.25">
      <c r="A142" s="17">
        <v>14</v>
      </c>
      <c r="B142" s="13" t="s">
        <v>172</v>
      </c>
      <c r="C142" s="13" t="s">
        <v>170</v>
      </c>
      <c r="D142" s="14">
        <v>1954</v>
      </c>
      <c r="E142" s="13" t="s">
        <v>124</v>
      </c>
      <c r="F142" s="13">
        <v>5</v>
      </c>
      <c r="G142" s="13" t="s">
        <v>101</v>
      </c>
      <c r="H142" s="15">
        <v>3.6018518518518519E-2</v>
      </c>
      <c r="I142" s="16">
        <f t="shared" si="27"/>
        <v>38.52185089974293</v>
      </c>
    </row>
    <row r="143" spans="1:9" x14ac:dyDescent="0.25">
      <c r="A143" s="17">
        <v>14</v>
      </c>
      <c r="B143" s="13" t="s">
        <v>173</v>
      </c>
      <c r="C143" s="13" t="s">
        <v>170</v>
      </c>
      <c r="D143" s="14">
        <v>1982</v>
      </c>
      <c r="E143" s="13" t="s">
        <v>124</v>
      </c>
      <c r="F143" s="13">
        <v>5</v>
      </c>
      <c r="G143" s="13" t="s">
        <v>101</v>
      </c>
      <c r="H143" s="15">
        <v>3.6018518518518519E-2</v>
      </c>
      <c r="I143" s="16">
        <f t="shared" si="27"/>
        <v>38.52185089974293</v>
      </c>
    </row>
    <row r="144" spans="1:9" x14ac:dyDescent="0.25">
      <c r="A144" s="17"/>
      <c r="B144" s="13"/>
      <c r="C144" s="13"/>
      <c r="D144" s="14"/>
      <c r="E144" s="13"/>
      <c r="F144" s="13"/>
      <c r="G144" s="13"/>
      <c r="H144" s="15"/>
      <c r="I144" s="16"/>
    </row>
    <row r="145" spans="1:9" x14ac:dyDescent="0.25">
      <c r="A145" s="17">
        <v>15</v>
      </c>
      <c r="B145" s="13" t="s">
        <v>175</v>
      </c>
      <c r="C145" s="13" t="s">
        <v>176</v>
      </c>
      <c r="D145" s="14">
        <v>1968</v>
      </c>
      <c r="E145" s="13" t="s">
        <v>177</v>
      </c>
      <c r="F145" s="13">
        <v>37</v>
      </c>
      <c r="G145" s="13" t="s">
        <v>101</v>
      </c>
      <c r="H145" s="15">
        <v>3.7025462962962961E-2</v>
      </c>
      <c r="I145" s="16">
        <f>(33300/3199)*3.6</f>
        <v>37.474210690840891</v>
      </c>
    </row>
    <row r="146" spans="1:9" x14ac:dyDescent="0.25">
      <c r="A146" s="17">
        <v>15</v>
      </c>
      <c r="B146" s="13" t="s">
        <v>178</v>
      </c>
      <c r="C146" s="13" t="s">
        <v>176</v>
      </c>
      <c r="D146" s="14">
        <v>1966</v>
      </c>
      <c r="E146" s="13" t="s">
        <v>177</v>
      </c>
      <c r="F146" s="13">
        <v>37</v>
      </c>
      <c r="G146" s="13" t="s">
        <v>101</v>
      </c>
      <c r="H146" s="15">
        <v>3.7025462962962961E-2</v>
      </c>
      <c r="I146" s="16">
        <f t="shared" ref="I146:I148" si="28">(33300/3199)*3.6</f>
        <v>37.474210690840891</v>
      </c>
    </row>
    <row r="147" spans="1:9" x14ac:dyDescent="0.25">
      <c r="A147" s="17">
        <v>15</v>
      </c>
      <c r="B147" s="13" t="s">
        <v>179</v>
      </c>
      <c r="C147" s="13" t="s">
        <v>176</v>
      </c>
      <c r="D147" s="14">
        <v>1976</v>
      </c>
      <c r="E147" s="13" t="s">
        <v>177</v>
      </c>
      <c r="F147" s="13">
        <v>37</v>
      </c>
      <c r="G147" s="13" t="s">
        <v>101</v>
      </c>
      <c r="H147" s="15">
        <v>3.7025462962962961E-2</v>
      </c>
      <c r="I147" s="16">
        <f t="shared" si="28"/>
        <v>37.474210690840891</v>
      </c>
    </row>
    <row r="148" spans="1:9" x14ac:dyDescent="0.25">
      <c r="A148" s="17">
        <v>15</v>
      </c>
      <c r="B148" s="13" t="s">
        <v>180</v>
      </c>
      <c r="C148" s="13" t="s">
        <v>176</v>
      </c>
      <c r="D148" s="14">
        <v>1978</v>
      </c>
      <c r="E148" s="13" t="s">
        <v>177</v>
      </c>
      <c r="F148" s="13">
        <v>37</v>
      </c>
      <c r="G148" s="13" t="s">
        <v>101</v>
      </c>
      <c r="H148" s="15">
        <v>3.7025462962962961E-2</v>
      </c>
      <c r="I148" s="16">
        <f t="shared" si="28"/>
        <v>37.474210690840891</v>
      </c>
    </row>
    <row r="149" spans="1:9" x14ac:dyDescent="0.25">
      <c r="A149" s="17"/>
      <c r="B149" s="13"/>
      <c r="C149" s="13"/>
      <c r="D149" s="14"/>
      <c r="E149" s="13"/>
      <c r="F149" s="13"/>
      <c r="G149" s="13"/>
      <c r="H149" s="15"/>
      <c r="I149" s="16"/>
    </row>
    <row r="150" spans="1:9" x14ac:dyDescent="0.25">
      <c r="A150" s="17">
        <v>16</v>
      </c>
      <c r="B150" s="13" t="s">
        <v>181</v>
      </c>
      <c r="C150" s="13" t="s">
        <v>182</v>
      </c>
      <c r="D150" s="14">
        <v>1967</v>
      </c>
      <c r="E150" s="13" t="s">
        <v>183</v>
      </c>
      <c r="F150" s="13">
        <v>9</v>
      </c>
      <c r="G150" s="13" t="s">
        <v>101</v>
      </c>
      <c r="H150" s="15">
        <v>3.7418981481481477E-2</v>
      </c>
      <c r="I150" s="16">
        <f>(33300/3233)*3.6</f>
        <v>37.080111351685744</v>
      </c>
    </row>
    <row r="151" spans="1:9" x14ac:dyDescent="0.25">
      <c r="A151" s="17">
        <v>16</v>
      </c>
      <c r="B151" s="13" t="s">
        <v>184</v>
      </c>
      <c r="C151" s="13" t="s">
        <v>182</v>
      </c>
      <c r="D151" s="14">
        <v>1996</v>
      </c>
      <c r="E151" s="13" t="s">
        <v>183</v>
      </c>
      <c r="F151" s="13">
        <v>9</v>
      </c>
      <c r="G151" s="13" t="s">
        <v>101</v>
      </c>
      <c r="H151" s="15">
        <v>3.7418981481481477E-2</v>
      </c>
      <c r="I151" s="16">
        <f t="shared" ref="I151:I152" si="29">(33300/3233)*3.6</f>
        <v>37.080111351685744</v>
      </c>
    </row>
    <row r="152" spans="1:9" x14ac:dyDescent="0.25">
      <c r="A152" s="17">
        <v>16</v>
      </c>
      <c r="B152" s="13" t="s">
        <v>185</v>
      </c>
      <c r="C152" s="13" t="s">
        <v>182</v>
      </c>
      <c r="D152" s="14">
        <v>1989</v>
      </c>
      <c r="E152" s="13" t="s">
        <v>186</v>
      </c>
      <c r="F152" s="13">
        <v>9</v>
      </c>
      <c r="G152" s="13" t="s">
        <v>101</v>
      </c>
      <c r="H152" s="15">
        <v>3.7418981481481477E-2</v>
      </c>
      <c r="I152" s="16">
        <f t="shared" si="29"/>
        <v>37.080111351685744</v>
      </c>
    </row>
    <row r="153" spans="1:9" x14ac:dyDescent="0.25">
      <c r="A153" s="17"/>
      <c r="B153" s="13"/>
      <c r="C153" s="13"/>
      <c r="D153" s="14"/>
      <c r="E153" s="13"/>
      <c r="F153" s="13"/>
      <c r="G153" s="13"/>
      <c r="H153" s="15"/>
      <c r="I153" s="16"/>
    </row>
    <row r="154" spans="1:9" x14ac:dyDescent="0.25">
      <c r="A154" s="17">
        <v>17</v>
      </c>
      <c r="B154" s="13" t="s">
        <v>187</v>
      </c>
      <c r="C154" s="13" t="s">
        <v>188</v>
      </c>
      <c r="D154" s="14">
        <v>1950</v>
      </c>
      <c r="E154" s="13" t="s">
        <v>118</v>
      </c>
      <c r="F154" s="13">
        <v>12</v>
      </c>
      <c r="G154" s="13" t="s">
        <v>101</v>
      </c>
      <c r="H154" s="15">
        <v>3.8067129629629631E-2</v>
      </c>
      <c r="I154" s="16">
        <f>(33300/3289)*3.6</f>
        <v>36.448768622681669</v>
      </c>
    </row>
    <row r="155" spans="1:9" x14ac:dyDescent="0.25">
      <c r="A155" s="17">
        <v>17</v>
      </c>
      <c r="B155" s="13" t="s">
        <v>189</v>
      </c>
      <c r="C155" s="13" t="s">
        <v>188</v>
      </c>
      <c r="D155" s="14">
        <v>1975</v>
      </c>
      <c r="E155" s="13" t="s">
        <v>118</v>
      </c>
      <c r="F155" s="13">
        <v>12</v>
      </c>
      <c r="G155" s="13" t="s">
        <v>101</v>
      </c>
      <c r="H155" s="15">
        <v>3.8067129629629631E-2</v>
      </c>
      <c r="I155" s="16">
        <f t="shared" ref="I155:I157" si="30">(33300/3289)*3.6</f>
        <v>36.448768622681669</v>
      </c>
    </row>
    <row r="156" spans="1:9" x14ac:dyDescent="0.25">
      <c r="A156" s="17">
        <v>17</v>
      </c>
      <c r="B156" s="13" t="s">
        <v>190</v>
      </c>
      <c r="C156" s="13" t="s">
        <v>188</v>
      </c>
      <c r="D156" s="14">
        <v>1968</v>
      </c>
      <c r="E156" s="13" t="s">
        <v>118</v>
      </c>
      <c r="F156" s="13">
        <v>12</v>
      </c>
      <c r="G156" s="13" t="s">
        <v>101</v>
      </c>
      <c r="H156" s="15">
        <v>3.8067129629629631E-2</v>
      </c>
      <c r="I156" s="16">
        <f t="shared" si="30"/>
        <v>36.448768622681669</v>
      </c>
    </row>
    <row r="157" spans="1:9" x14ac:dyDescent="0.25">
      <c r="A157" s="17">
        <v>17</v>
      </c>
      <c r="B157" s="13" t="s">
        <v>191</v>
      </c>
      <c r="C157" s="13" t="s">
        <v>188</v>
      </c>
      <c r="D157" s="14">
        <v>1969</v>
      </c>
      <c r="E157" s="13" t="s">
        <v>118</v>
      </c>
      <c r="F157" s="13">
        <v>12</v>
      </c>
      <c r="G157" s="13" t="s">
        <v>101</v>
      </c>
      <c r="H157" s="15">
        <v>3.8067129629629631E-2</v>
      </c>
      <c r="I157" s="16">
        <f t="shared" si="30"/>
        <v>36.448768622681669</v>
      </c>
    </row>
    <row r="159" spans="1:9" ht="15.75" x14ac:dyDescent="0.25">
      <c r="A159" s="3" t="s">
        <v>195</v>
      </c>
      <c r="B159" s="3"/>
      <c r="C159" s="3"/>
      <c r="D159" s="4"/>
      <c r="H159" s="6"/>
    </row>
    <row r="160" spans="1:9" ht="15.75" x14ac:dyDescent="0.25">
      <c r="A160" s="9" t="s">
        <v>3</v>
      </c>
      <c r="B160" s="9" t="s">
        <v>4</v>
      </c>
      <c r="C160" s="11" t="s">
        <v>7</v>
      </c>
      <c r="D160" s="10" t="s">
        <v>6</v>
      </c>
      <c r="E160" s="11" t="s">
        <v>5</v>
      </c>
      <c r="F160" s="11" t="s">
        <v>8</v>
      </c>
      <c r="H160" s="12" t="s">
        <v>9</v>
      </c>
      <c r="I160" s="12" t="s">
        <v>10</v>
      </c>
    </row>
    <row r="161" spans="1:9" x14ac:dyDescent="0.25">
      <c r="A161" s="17">
        <v>1</v>
      </c>
      <c r="B161" s="13" t="s">
        <v>196</v>
      </c>
      <c r="C161" s="13" t="s">
        <v>197</v>
      </c>
      <c r="D161" s="14">
        <v>1976</v>
      </c>
      <c r="E161" s="13" t="s">
        <v>198</v>
      </c>
      <c r="F161" s="13">
        <v>11</v>
      </c>
      <c r="G161" s="13" t="s">
        <v>199</v>
      </c>
      <c r="H161" s="15">
        <v>3.0891203703703702E-2</v>
      </c>
      <c r="I161" s="16">
        <f>(33300/2669)*3.6</f>
        <v>44.915698763581865</v>
      </c>
    </row>
    <row r="162" spans="1:9" x14ac:dyDescent="0.25">
      <c r="A162" s="17">
        <v>1</v>
      </c>
      <c r="B162" s="13" t="s">
        <v>200</v>
      </c>
      <c r="C162" s="13" t="s">
        <v>197</v>
      </c>
      <c r="D162" s="14">
        <v>1984</v>
      </c>
      <c r="E162" s="13" t="s">
        <v>198</v>
      </c>
      <c r="F162" s="13">
        <v>11</v>
      </c>
      <c r="G162" s="13" t="s">
        <v>199</v>
      </c>
      <c r="H162" s="15">
        <v>3.0891203703703702E-2</v>
      </c>
      <c r="I162" s="16">
        <f t="shared" ref="I162:I163" si="31">(33300/2669)*3.6</f>
        <v>44.915698763581865</v>
      </c>
    </row>
    <row r="163" spans="1:9" x14ac:dyDescent="0.25">
      <c r="A163" s="17">
        <v>1</v>
      </c>
      <c r="B163" s="13" t="s">
        <v>201</v>
      </c>
      <c r="C163" s="13" t="s">
        <v>197</v>
      </c>
      <c r="D163" s="14">
        <v>1976</v>
      </c>
      <c r="E163" s="13" t="s">
        <v>198</v>
      </c>
      <c r="F163" s="13">
        <v>11</v>
      </c>
      <c r="G163" s="13" t="s">
        <v>199</v>
      </c>
      <c r="H163" s="15">
        <v>3.0891203703703702E-2</v>
      </c>
      <c r="I163" s="16">
        <f t="shared" si="31"/>
        <v>44.915698763581865</v>
      </c>
    </row>
    <row r="164" spans="1:9" x14ac:dyDescent="0.25">
      <c r="A164" s="17"/>
      <c r="B164" s="13"/>
      <c r="C164" s="13"/>
      <c r="D164" s="14"/>
      <c r="E164" s="13"/>
      <c r="F164" s="13"/>
      <c r="G164" s="13"/>
      <c r="H164" s="15"/>
      <c r="I164" s="16" t="s">
        <v>194</v>
      </c>
    </row>
    <row r="165" spans="1:9" x14ac:dyDescent="0.25">
      <c r="A165" s="17">
        <v>2</v>
      </c>
      <c r="B165" s="13" t="s">
        <v>202</v>
      </c>
      <c r="C165" s="13" t="s">
        <v>203</v>
      </c>
      <c r="D165" s="14">
        <v>1986</v>
      </c>
      <c r="E165" s="13" t="s">
        <v>203</v>
      </c>
      <c r="F165" s="13">
        <v>2</v>
      </c>
      <c r="G165" s="13" t="s">
        <v>199</v>
      </c>
      <c r="H165" s="15">
        <v>3.1516203703703706E-2</v>
      </c>
      <c r="I165" s="16">
        <f>(33300/2723)*3.6</f>
        <v>44.024972456849063</v>
      </c>
    </row>
    <row r="166" spans="1:9" x14ac:dyDescent="0.25">
      <c r="A166" s="17">
        <v>2</v>
      </c>
      <c r="B166" s="13" t="s">
        <v>204</v>
      </c>
      <c r="C166" s="13" t="s">
        <v>203</v>
      </c>
      <c r="D166" s="14">
        <v>1976</v>
      </c>
      <c r="E166" s="13" t="s">
        <v>203</v>
      </c>
      <c r="F166" s="13">
        <v>2</v>
      </c>
      <c r="G166" s="13" t="s">
        <v>199</v>
      </c>
      <c r="H166" s="15">
        <v>3.1516203703703706E-2</v>
      </c>
      <c r="I166" s="16">
        <f t="shared" ref="I166:I168" si="32">(33300/2723)*3.6</f>
        <v>44.024972456849063</v>
      </c>
    </row>
    <row r="167" spans="1:9" x14ac:dyDescent="0.25">
      <c r="A167" s="17">
        <v>2</v>
      </c>
      <c r="B167" s="13" t="s">
        <v>205</v>
      </c>
      <c r="C167" s="13" t="s">
        <v>203</v>
      </c>
      <c r="D167" s="14">
        <v>1974</v>
      </c>
      <c r="E167" s="13" t="s">
        <v>203</v>
      </c>
      <c r="F167" s="13">
        <v>2</v>
      </c>
      <c r="G167" s="13" t="s">
        <v>199</v>
      </c>
      <c r="H167" s="15">
        <v>3.1516203703703706E-2</v>
      </c>
      <c r="I167" s="16">
        <f t="shared" si="32"/>
        <v>44.024972456849063</v>
      </c>
    </row>
    <row r="168" spans="1:9" x14ac:dyDescent="0.25">
      <c r="A168" s="17">
        <v>2</v>
      </c>
      <c r="B168" s="13" t="s">
        <v>206</v>
      </c>
      <c r="C168" s="13" t="s">
        <v>203</v>
      </c>
      <c r="D168" s="14">
        <v>1963</v>
      </c>
      <c r="E168" s="13" t="s">
        <v>203</v>
      </c>
      <c r="F168" s="13">
        <v>2</v>
      </c>
      <c r="G168" s="13" t="s">
        <v>199</v>
      </c>
      <c r="H168" s="15">
        <v>3.1516203703703706E-2</v>
      </c>
      <c r="I168" s="16">
        <f t="shared" si="32"/>
        <v>44.024972456849063</v>
      </c>
    </row>
    <row r="169" spans="1:9" x14ac:dyDescent="0.25">
      <c r="A169" s="17"/>
      <c r="B169" s="13"/>
      <c r="C169" s="13"/>
      <c r="D169" s="14"/>
      <c r="E169" s="13"/>
      <c r="F169" s="13"/>
      <c r="G169" s="13"/>
      <c r="H169" s="15"/>
      <c r="I169" s="16"/>
    </row>
    <row r="170" spans="1:9" x14ac:dyDescent="0.25">
      <c r="A170" s="17">
        <v>3</v>
      </c>
      <c r="B170" s="13" t="s">
        <v>207</v>
      </c>
      <c r="C170" s="13" t="s">
        <v>208</v>
      </c>
      <c r="D170" s="14">
        <v>1952</v>
      </c>
      <c r="E170" s="13" t="s">
        <v>198</v>
      </c>
      <c r="F170" s="13">
        <v>10</v>
      </c>
      <c r="G170" s="13" t="s">
        <v>199</v>
      </c>
      <c r="H170" s="15">
        <v>3.3912037037037039E-2</v>
      </c>
      <c r="I170" s="16">
        <f>(33300/2930)*3.6</f>
        <v>40.914675767918091</v>
      </c>
    </row>
    <row r="171" spans="1:9" x14ac:dyDescent="0.25">
      <c r="A171" s="17">
        <v>3</v>
      </c>
      <c r="B171" s="13" t="s">
        <v>209</v>
      </c>
      <c r="C171" s="13" t="s">
        <v>208</v>
      </c>
      <c r="D171" s="14">
        <v>1973</v>
      </c>
      <c r="E171" s="13" t="s">
        <v>198</v>
      </c>
      <c r="F171" s="13">
        <v>10</v>
      </c>
      <c r="G171" s="13" t="s">
        <v>199</v>
      </c>
      <c r="H171" s="15">
        <v>3.3912037037037039E-2</v>
      </c>
      <c r="I171" s="16">
        <f t="shared" ref="I171:I172" si="33">(33300/2930)*3.6</f>
        <v>40.914675767918091</v>
      </c>
    </row>
    <row r="172" spans="1:9" x14ac:dyDescent="0.25">
      <c r="A172" s="17">
        <v>3</v>
      </c>
      <c r="B172" s="13" t="s">
        <v>210</v>
      </c>
      <c r="C172" s="13" t="s">
        <v>208</v>
      </c>
      <c r="D172" s="14">
        <v>1958</v>
      </c>
      <c r="E172" s="13" t="s">
        <v>198</v>
      </c>
      <c r="F172" s="13">
        <v>10</v>
      </c>
      <c r="G172" s="13" t="s">
        <v>199</v>
      </c>
      <c r="H172" s="15">
        <v>3.3912037037037039E-2</v>
      </c>
      <c r="I172" s="16">
        <f t="shared" si="33"/>
        <v>40.914675767918091</v>
      </c>
    </row>
    <row r="173" spans="1:9" x14ac:dyDescent="0.25">
      <c r="A173" s="17"/>
      <c r="B173" s="13"/>
      <c r="C173" s="13"/>
      <c r="D173" s="14"/>
      <c r="E173" s="13"/>
      <c r="F173" s="13"/>
      <c r="G173" s="13"/>
      <c r="H173" s="15"/>
      <c r="I173" s="16"/>
    </row>
    <row r="174" spans="1:9" x14ac:dyDescent="0.25">
      <c r="A174" s="17">
        <v>4</v>
      </c>
      <c r="B174" s="13" t="s">
        <v>211</v>
      </c>
      <c r="C174" s="13" t="s">
        <v>212</v>
      </c>
      <c r="D174" s="14">
        <v>1947</v>
      </c>
      <c r="E174" s="13" t="s">
        <v>212</v>
      </c>
      <c r="F174" s="13">
        <v>23</v>
      </c>
      <c r="G174" s="13" t="s">
        <v>199</v>
      </c>
      <c r="H174" s="15">
        <v>3.4143518518518517E-2</v>
      </c>
      <c r="I174" s="16">
        <f>(33300/2950)*3.6</f>
        <v>40.637288135593224</v>
      </c>
    </row>
    <row r="175" spans="1:9" x14ac:dyDescent="0.25">
      <c r="A175" s="17">
        <v>4</v>
      </c>
      <c r="B175" s="13" t="s">
        <v>213</v>
      </c>
      <c r="C175" s="13" t="s">
        <v>212</v>
      </c>
      <c r="D175" s="14">
        <v>1974</v>
      </c>
      <c r="E175" s="13" t="s">
        <v>212</v>
      </c>
      <c r="F175" s="13">
        <v>23</v>
      </c>
      <c r="G175" s="13" t="s">
        <v>199</v>
      </c>
      <c r="H175" s="15">
        <v>3.4143518518518517E-2</v>
      </c>
      <c r="I175" s="16">
        <f t="shared" ref="I175:I177" si="34">(33300/2950)*3.6</f>
        <v>40.637288135593224</v>
      </c>
    </row>
    <row r="176" spans="1:9" x14ac:dyDescent="0.25">
      <c r="A176" s="17">
        <v>4</v>
      </c>
      <c r="B176" s="13" t="s">
        <v>214</v>
      </c>
      <c r="C176" s="13" t="s">
        <v>212</v>
      </c>
      <c r="D176" s="14">
        <v>1959</v>
      </c>
      <c r="E176" s="13" t="s">
        <v>212</v>
      </c>
      <c r="F176" s="13">
        <v>23</v>
      </c>
      <c r="G176" s="13" t="s">
        <v>199</v>
      </c>
      <c r="H176" s="15">
        <v>3.4143518518518517E-2</v>
      </c>
      <c r="I176" s="16">
        <f t="shared" si="34"/>
        <v>40.637288135593224</v>
      </c>
    </row>
    <row r="177" spans="1:9" x14ac:dyDescent="0.25">
      <c r="A177" s="17">
        <v>4</v>
      </c>
      <c r="B177" s="13" t="s">
        <v>215</v>
      </c>
      <c r="C177" s="13" t="s">
        <v>212</v>
      </c>
      <c r="D177" s="14">
        <v>1986</v>
      </c>
      <c r="E177" s="13" t="s">
        <v>212</v>
      </c>
      <c r="F177" s="13">
        <v>23</v>
      </c>
      <c r="G177" s="13" t="s">
        <v>199</v>
      </c>
      <c r="H177" s="15">
        <v>3.4143518518518517E-2</v>
      </c>
      <c r="I177" s="16">
        <f t="shared" si="34"/>
        <v>40.637288135593224</v>
      </c>
    </row>
    <row r="178" spans="1:9" x14ac:dyDescent="0.25">
      <c r="A178" s="17"/>
      <c r="B178" s="13"/>
      <c r="C178" s="13"/>
      <c r="D178" s="14"/>
      <c r="E178" s="13"/>
      <c r="F178" s="13"/>
      <c r="G178" s="13"/>
      <c r="H178" s="15"/>
      <c r="I178" s="16"/>
    </row>
    <row r="179" spans="1:9" x14ac:dyDescent="0.25">
      <c r="A179" s="17">
        <v>5</v>
      </c>
      <c r="B179" s="13" t="s">
        <v>216</v>
      </c>
      <c r="C179" s="13" t="s">
        <v>217</v>
      </c>
      <c r="D179" s="14">
        <v>1971</v>
      </c>
      <c r="E179" s="13" t="s">
        <v>218</v>
      </c>
      <c r="F179" s="13">
        <v>13</v>
      </c>
      <c r="G179" s="13" t="s">
        <v>199</v>
      </c>
      <c r="H179" s="15">
        <v>3.4247685185185187E-2</v>
      </c>
      <c r="I179" s="16">
        <f>(33300/2959)*3.6</f>
        <v>40.513687056437988</v>
      </c>
    </row>
    <row r="180" spans="1:9" x14ac:dyDescent="0.25">
      <c r="A180" s="17">
        <v>5</v>
      </c>
      <c r="B180" s="13" t="s">
        <v>219</v>
      </c>
      <c r="C180" s="13" t="s">
        <v>217</v>
      </c>
      <c r="D180" s="14">
        <v>1972</v>
      </c>
      <c r="E180" s="13" t="s">
        <v>218</v>
      </c>
      <c r="F180" s="13">
        <v>13</v>
      </c>
      <c r="G180" s="13" t="s">
        <v>199</v>
      </c>
      <c r="H180" s="15">
        <v>3.4247685185185187E-2</v>
      </c>
      <c r="I180" s="16">
        <f t="shared" ref="I180:I182" si="35">(33300/2959)*3.6</f>
        <v>40.513687056437988</v>
      </c>
    </row>
    <row r="181" spans="1:9" x14ac:dyDescent="0.25">
      <c r="A181" s="17">
        <v>5</v>
      </c>
      <c r="B181" s="13" t="s">
        <v>220</v>
      </c>
      <c r="C181" s="13" t="s">
        <v>217</v>
      </c>
      <c r="D181" s="14">
        <v>1971</v>
      </c>
      <c r="E181" s="13" t="s">
        <v>218</v>
      </c>
      <c r="F181" s="13">
        <v>13</v>
      </c>
      <c r="G181" s="13" t="s">
        <v>199</v>
      </c>
      <c r="H181" s="15">
        <v>3.4247685185185187E-2</v>
      </c>
      <c r="I181" s="16">
        <f t="shared" si="35"/>
        <v>40.513687056437988</v>
      </c>
    </row>
    <row r="182" spans="1:9" x14ac:dyDescent="0.25">
      <c r="A182" s="17">
        <v>5</v>
      </c>
      <c r="B182" s="13" t="s">
        <v>221</v>
      </c>
      <c r="C182" s="13" t="s">
        <v>217</v>
      </c>
      <c r="D182" s="14">
        <v>1966</v>
      </c>
      <c r="E182" s="13" t="s">
        <v>218</v>
      </c>
      <c r="F182" s="13">
        <v>13</v>
      </c>
      <c r="G182" s="13" t="s">
        <v>199</v>
      </c>
      <c r="H182" s="15">
        <v>3.4247685185185187E-2</v>
      </c>
      <c r="I182" s="16">
        <f t="shared" si="35"/>
        <v>40.513687056437988</v>
      </c>
    </row>
    <row r="183" spans="1:9" x14ac:dyDescent="0.25">
      <c r="A183" s="17"/>
      <c r="B183" s="13"/>
      <c r="C183" s="13"/>
      <c r="D183" s="14"/>
      <c r="E183" s="13"/>
      <c r="F183" s="13"/>
      <c r="G183" s="13"/>
      <c r="H183" s="15"/>
      <c r="I183" s="16"/>
    </row>
    <row r="184" spans="1:9" x14ac:dyDescent="0.25">
      <c r="A184" s="17">
        <v>6</v>
      </c>
      <c r="B184" s="13" t="s">
        <v>222</v>
      </c>
      <c r="C184" s="13" t="s">
        <v>223</v>
      </c>
      <c r="D184" s="14">
        <v>1956</v>
      </c>
      <c r="E184" s="13" t="s">
        <v>224</v>
      </c>
      <c r="F184" s="13">
        <v>19</v>
      </c>
      <c r="G184" s="13" t="s">
        <v>199</v>
      </c>
      <c r="H184" s="15">
        <v>3.4571759259259253E-2</v>
      </c>
      <c r="I184" s="16">
        <f>(33300/2987)*3.6</f>
        <v>40.133913625711415</v>
      </c>
    </row>
    <row r="185" spans="1:9" x14ac:dyDescent="0.25">
      <c r="A185" s="17">
        <v>6</v>
      </c>
      <c r="B185" s="13" t="s">
        <v>225</v>
      </c>
      <c r="C185" s="13" t="s">
        <v>223</v>
      </c>
      <c r="D185" s="14">
        <v>1988</v>
      </c>
      <c r="E185" s="13" t="s">
        <v>226</v>
      </c>
      <c r="F185" s="13">
        <v>19</v>
      </c>
      <c r="G185" s="13" t="s">
        <v>199</v>
      </c>
      <c r="H185" s="15">
        <v>3.4571759259259253E-2</v>
      </c>
      <c r="I185" s="16">
        <f t="shared" ref="I185:I187" si="36">(33300/2987)*3.6</f>
        <v>40.133913625711415</v>
      </c>
    </row>
    <row r="186" spans="1:9" x14ac:dyDescent="0.25">
      <c r="A186" s="17">
        <v>6</v>
      </c>
      <c r="B186" s="13" t="s">
        <v>227</v>
      </c>
      <c r="C186" s="13" t="s">
        <v>223</v>
      </c>
      <c r="D186" s="14">
        <v>1988</v>
      </c>
      <c r="E186" s="13" t="s">
        <v>226</v>
      </c>
      <c r="F186" s="13">
        <v>19</v>
      </c>
      <c r="G186" s="13" t="s">
        <v>199</v>
      </c>
      <c r="H186" s="15">
        <v>3.4571759259259253E-2</v>
      </c>
      <c r="I186" s="16">
        <f t="shared" si="36"/>
        <v>40.133913625711415</v>
      </c>
    </row>
    <row r="187" spans="1:9" x14ac:dyDescent="0.25">
      <c r="A187" s="17">
        <v>6</v>
      </c>
      <c r="B187" s="13" t="s">
        <v>228</v>
      </c>
      <c r="C187" s="13" t="s">
        <v>223</v>
      </c>
      <c r="D187" s="14">
        <v>1983</v>
      </c>
      <c r="E187" s="13" t="s">
        <v>226</v>
      </c>
      <c r="F187" s="13">
        <v>19</v>
      </c>
      <c r="G187" s="13" t="s">
        <v>199</v>
      </c>
      <c r="H187" s="15">
        <v>3.4571759259259253E-2</v>
      </c>
      <c r="I187" s="16">
        <f t="shared" si="36"/>
        <v>40.133913625711415</v>
      </c>
    </row>
    <row r="188" spans="1:9" x14ac:dyDescent="0.25">
      <c r="A188" s="17"/>
      <c r="B188" s="13"/>
      <c r="C188" s="13"/>
      <c r="D188" s="14"/>
      <c r="E188" s="13"/>
      <c r="F188" s="13"/>
      <c r="G188" s="13"/>
      <c r="H188" s="15"/>
      <c r="I188" s="16"/>
    </row>
    <row r="189" spans="1:9" x14ac:dyDescent="0.25">
      <c r="A189" s="17">
        <v>7</v>
      </c>
      <c r="B189" s="13" t="s">
        <v>229</v>
      </c>
      <c r="C189" s="13" t="s">
        <v>230</v>
      </c>
      <c r="D189" s="14">
        <v>1998</v>
      </c>
      <c r="E189" s="13" t="s">
        <v>218</v>
      </c>
      <c r="F189" s="13">
        <v>18</v>
      </c>
      <c r="G189" s="13" t="s">
        <v>199</v>
      </c>
      <c r="H189" s="15">
        <v>3.5520833333333328E-2</v>
      </c>
      <c r="I189" s="16">
        <f>(33300/3069)*3.6</f>
        <v>39.061583577712611</v>
      </c>
    </row>
    <row r="190" spans="1:9" x14ac:dyDescent="0.25">
      <c r="A190" s="17">
        <v>7</v>
      </c>
      <c r="B190" s="13" t="s">
        <v>231</v>
      </c>
      <c r="C190" s="13" t="s">
        <v>230</v>
      </c>
      <c r="D190" s="14">
        <v>1999</v>
      </c>
      <c r="E190" s="13" t="s">
        <v>226</v>
      </c>
      <c r="F190" s="13">
        <v>18</v>
      </c>
      <c r="G190" s="13" t="s">
        <v>199</v>
      </c>
      <c r="H190" s="15">
        <v>3.5520833333333328E-2</v>
      </c>
      <c r="I190" s="16">
        <f t="shared" ref="I190:I191" si="37">(33300/3069)*3.6</f>
        <v>39.061583577712611</v>
      </c>
    </row>
    <row r="191" spans="1:9" x14ac:dyDescent="0.25">
      <c r="A191" s="17">
        <v>7</v>
      </c>
      <c r="B191" s="13" t="s">
        <v>232</v>
      </c>
      <c r="C191" s="13" t="s">
        <v>230</v>
      </c>
      <c r="D191" s="14">
        <v>2001</v>
      </c>
      <c r="E191" s="13" t="s">
        <v>233</v>
      </c>
      <c r="F191" s="13">
        <v>18</v>
      </c>
      <c r="G191" s="13" t="s">
        <v>199</v>
      </c>
      <c r="H191" s="15">
        <v>3.5520833333333328E-2</v>
      </c>
      <c r="I191" s="16">
        <f t="shared" si="37"/>
        <v>39.061583577712611</v>
      </c>
    </row>
    <row r="192" spans="1:9" x14ac:dyDescent="0.25">
      <c r="A192" s="17">
        <v>7</v>
      </c>
      <c r="B192" s="13" t="s">
        <v>254</v>
      </c>
      <c r="C192" s="13" t="s">
        <v>230</v>
      </c>
      <c r="D192" s="14">
        <v>1998</v>
      </c>
      <c r="E192" s="13" t="s">
        <v>203</v>
      </c>
      <c r="F192" s="13">
        <v>18</v>
      </c>
      <c r="G192" s="13" t="s">
        <v>199</v>
      </c>
      <c r="H192" s="18" t="s">
        <v>193</v>
      </c>
      <c r="I192" s="16" t="s">
        <v>194</v>
      </c>
    </row>
    <row r="193" spans="1:9" x14ac:dyDescent="0.25">
      <c r="A193" s="17"/>
      <c r="B193" s="13"/>
      <c r="C193" s="13"/>
      <c r="D193" s="14"/>
      <c r="E193" s="13"/>
      <c r="F193" s="13"/>
      <c r="G193" s="13"/>
      <c r="H193" s="18"/>
      <c r="I193" s="16"/>
    </row>
    <row r="194" spans="1:9" x14ac:dyDescent="0.25">
      <c r="A194" s="17">
        <v>8</v>
      </c>
      <c r="B194" s="13" t="s">
        <v>234</v>
      </c>
      <c r="C194" s="13" t="s">
        <v>218</v>
      </c>
      <c r="D194" s="14">
        <v>1975</v>
      </c>
      <c r="E194" s="13" t="s">
        <v>218</v>
      </c>
      <c r="F194" s="13">
        <v>14</v>
      </c>
      <c r="G194" s="13" t="s">
        <v>199</v>
      </c>
      <c r="H194" s="15">
        <v>3.5543981481481475E-2</v>
      </c>
      <c r="I194" s="16">
        <f>(33300/3071)*3.6</f>
        <v>39.036144578313255</v>
      </c>
    </row>
    <row r="195" spans="1:9" x14ac:dyDescent="0.25">
      <c r="A195" s="17">
        <v>8</v>
      </c>
      <c r="B195" s="13" t="s">
        <v>235</v>
      </c>
      <c r="C195" s="13" t="s">
        <v>218</v>
      </c>
      <c r="D195" s="14">
        <v>1960</v>
      </c>
      <c r="E195" s="13" t="s">
        <v>218</v>
      </c>
      <c r="F195" s="13">
        <v>14</v>
      </c>
      <c r="G195" s="13" t="s">
        <v>199</v>
      </c>
      <c r="H195" s="15">
        <v>3.5543981481481475E-2</v>
      </c>
      <c r="I195" s="16">
        <f t="shared" ref="I195:I196" si="38">(33300/3071)*3.6</f>
        <v>39.036144578313255</v>
      </c>
    </row>
    <row r="196" spans="1:9" x14ac:dyDescent="0.25">
      <c r="A196" s="17">
        <v>8</v>
      </c>
      <c r="B196" s="13" t="s">
        <v>236</v>
      </c>
      <c r="C196" s="13" t="s">
        <v>218</v>
      </c>
      <c r="D196" s="14">
        <v>1971</v>
      </c>
      <c r="E196" s="13" t="s">
        <v>218</v>
      </c>
      <c r="F196" s="13">
        <v>14</v>
      </c>
      <c r="G196" s="13" t="s">
        <v>199</v>
      </c>
      <c r="H196" s="15">
        <v>3.5543981481481475E-2</v>
      </c>
      <c r="I196" s="16">
        <f t="shared" si="38"/>
        <v>39.036144578313255</v>
      </c>
    </row>
    <row r="197" spans="1:9" x14ac:dyDescent="0.25">
      <c r="A197" s="17"/>
      <c r="B197" s="13"/>
      <c r="C197" s="13"/>
      <c r="D197" s="14"/>
      <c r="E197" s="13"/>
      <c r="F197" s="13"/>
      <c r="G197" s="13"/>
      <c r="H197" s="15"/>
      <c r="I197" s="16"/>
    </row>
    <row r="198" spans="1:9" x14ac:dyDescent="0.25">
      <c r="A198" s="17">
        <v>9</v>
      </c>
      <c r="B198" s="13" t="s">
        <v>237</v>
      </c>
      <c r="C198" s="13" t="s">
        <v>238</v>
      </c>
      <c r="D198" s="14">
        <v>1962</v>
      </c>
      <c r="E198" s="13" t="s">
        <v>226</v>
      </c>
      <c r="F198" s="13">
        <v>20</v>
      </c>
      <c r="G198" s="13" t="s">
        <v>199</v>
      </c>
      <c r="H198" s="15">
        <v>3.8229166666666668E-2</v>
      </c>
      <c r="I198" s="16">
        <f>(33300/3303)*3.6</f>
        <v>36.294277929155314</v>
      </c>
    </row>
    <row r="199" spans="1:9" x14ac:dyDescent="0.25">
      <c r="A199" s="17">
        <v>9</v>
      </c>
      <c r="B199" s="13" t="s">
        <v>239</v>
      </c>
      <c r="C199" s="13" t="s">
        <v>238</v>
      </c>
      <c r="D199" s="14">
        <v>1991</v>
      </c>
      <c r="E199" s="13" t="s">
        <v>226</v>
      </c>
      <c r="F199" s="13">
        <v>20</v>
      </c>
      <c r="G199" s="13" t="s">
        <v>199</v>
      </c>
      <c r="H199" s="15">
        <v>3.8229166666666668E-2</v>
      </c>
      <c r="I199" s="16">
        <f t="shared" ref="I199:I200" si="39">(33300/3303)*3.6</f>
        <v>36.294277929155314</v>
      </c>
    </row>
    <row r="200" spans="1:9" x14ac:dyDescent="0.25">
      <c r="A200" s="17">
        <v>9</v>
      </c>
      <c r="B200" s="13" t="s">
        <v>240</v>
      </c>
      <c r="C200" s="13" t="s">
        <v>238</v>
      </c>
      <c r="D200" s="14">
        <v>1965</v>
      </c>
      <c r="E200" s="13" t="s">
        <v>241</v>
      </c>
      <c r="F200" s="13">
        <v>20</v>
      </c>
      <c r="G200" s="13" t="s">
        <v>199</v>
      </c>
      <c r="H200" s="15">
        <v>3.8229166666666668E-2</v>
      </c>
      <c r="I200" s="16">
        <f t="shared" si="39"/>
        <v>36.294277929155314</v>
      </c>
    </row>
    <row r="201" spans="1:9" x14ac:dyDescent="0.25">
      <c r="A201" s="17">
        <v>9</v>
      </c>
      <c r="B201" s="13" t="s">
        <v>246</v>
      </c>
      <c r="C201" s="13" t="s">
        <v>238</v>
      </c>
      <c r="D201" s="14">
        <v>1981</v>
      </c>
      <c r="E201" s="13" t="s">
        <v>226</v>
      </c>
      <c r="F201" s="13">
        <v>20</v>
      </c>
      <c r="G201" s="13" t="s">
        <v>199</v>
      </c>
      <c r="H201" s="15">
        <v>4.2569444444444444E-2</v>
      </c>
      <c r="I201" s="16">
        <f>(33300/3678)*3.6</f>
        <v>32.593800978792821</v>
      </c>
    </row>
    <row r="202" spans="1:9" x14ac:dyDescent="0.25">
      <c r="A202" s="17"/>
      <c r="B202" s="13"/>
      <c r="C202" s="13"/>
      <c r="D202" s="14"/>
      <c r="E202" s="13"/>
      <c r="F202" s="13"/>
      <c r="G202" s="13"/>
      <c r="H202" s="15"/>
      <c r="I202" s="16"/>
    </row>
    <row r="203" spans="1:9" x14ac:dyDescent="0.25">
      <c r="A203" s="17">
        <v>10</v>
      </c>
      <c r="B203" s="13" t="s">
        <v>242</v>
      </c>
      <c r="C203" s="13" t="s">
        <v>243</v>
      </c>
      <c r="D203" s="14">
        <v>1974</v>
      </c>
      <c r="E203" s="13" t="s">
        <v>69</v>
      </c>
      <c r="F203" s="13">
        <v>24</v>
      </c>
      <c r="G203" s="13" t="s">
        <v>199</v>
      </c>
      <c r="H203" s="15">
        <v>4.0381944444444443E-2</v>
      </c>
      <c r="I203" s="16">
        <f>(33300/3489)*3.6</f>
        <v>34.359415305245058</v>
      </c>
    </row>
    <row r="204" spans="1:9" x14ac:dyDescent="0.25">
      <c r="A204" s="17">
        <v>10</v>
      </c>
      <c r="B204" s="13" t="s">
        <v>244</v>
      </c>
      <c r="C204" s="13" t="s">
        <v>243</v>
      </c>
      <c r="D204" s="14">
        <v>1973</v>
      </c>
      <c r="E204" s="13" t="s">
        <v>69</v>
      </c>
      <c r="F204" s="13">
        <v>24</v>
      </c>
      <c r="G204" s="13" t="s">
        <v>199</v>
      </c>
      <c r="H204" s="15">
        <v>4.0381944444444443E-2</v>
      </c>
      <c r="I204" s="16">
        <f t="shared" ref="I204:I205" si="40">(33300/3489)*3.6</f>
        <v>34.359415305245058</v>
      </c>
    </row>
    <row r="205" spans="1:9" x14ac:dyDescent="0.25">
      <c r="A205" s="17">
        <v>10</v>
      </c>
      <c r="B205" s="13" t="s">
        <v>245</v>
      </c>
      <c r="C205" s="13" t="s">
        <v>243</v>
      </c>
      <c r="D205" s="14">
        <v>1974</v>
      </c>
      <c r="E205" s="13" t="s">
        <v>69</v>
      </c>
      <c r="F205" s="13">
        <v>24</v>
      </c>
      <c r="G205" s="13" t="s">
        <v>199</v>
      </c>
      <c r="H205" s="15">
        <v>4.0381944444444443E-2</v>
      </c>
      <c r="I205" s="16">
        <f t="shared" si="40"/>
        <v>34.359415305245058</v>
      </c>
    </row>
    <row r="206" spans="1:9" x14ac:dyDescent="0.25">
      <c r="A206" s="17"/>
      <c r="B206" s="13"/>
      <c r="C206" s="13"/>
      <c r="D206" s="14"/>
      <c r="E206" s="13"/>
      <c r="F206" s="13"/>
      <c r="G206" s="13"/>
      <c r="H206" s="15"/>
      <c r="I206" s="16"/>
    </row>
    <row r="207" spans="1:9" x14ac:dyDescent="0.25">
      <c r="A207" s="17">
        <v>11</v>
      </c>
      <c r="B207" s="13" t="s">
        <v>247</v>
      </c>
      <c r="C207" s="13" t="s">
        <v>248</v>
      </c>
      <c r="D207" s="14">
        <v>1945</v>
      </c>
      <c r="E207" s="13" t="s">
        <v>69</v>
      </c>
      <c r="F207" s="13">
        <v>1</v>
      </c>
      <c r="G207" s="13" t="s">
        <v>199</v>
      </c>
      <c r="H207" s="15">
        <v>4.3946759259259255E-2</v>
      </c>
      <c r="I207" s="16">
        <f>(33300/3797)*3.6</f>
        <v>31.572293916249674</v>
      </c>
    </row>
    <row r="208" spans="1:9" x14ac:dyDescent="0.25">
      <c r="A208" s="17">
        <v>11</v>
      </c>
      <c r="B208" s="13" t="s">
        <v>249</v>
      </c>
      <c r="C208" s="13" t="s">
        <v>248</v>
      </c>
      <c r="D208" s="14">
        <v>1941</v>
      </c>
      <c r="E208" s="13" t="s">
        <v>69</v>
      </c>
      <c r="F208" s="13">
        <v>1</v>
      </c>
      <c r="G208" s="13" t="s">
        <v>199</v>
      </c>
      <c r="H208" s="15">
        <v>4.3946759259259255E-2</v>
      </c>
      <c r="I208" s="16">
        <f t="shared" ref="I208:I209" si="41">(33300/3797)*3.6</f>
        <v>31.572293916249674</v>
      </c>
    </row>
    <row r="209" spans="1:9" x14ac:dyDescent="0.25">
      <c r="A209" s="17">
        <v>11</v>
      </c>
      <c r="B209" s="13" t="s">
        <v>250</v>
      </c>
      <c r="C209" s="13" t="s">
        <v>248</v>
      </c>
      <c r="D209" s="14">
        <v>1946</v>
      </c>
      <c r="E209" s="13" t="s">
        <v>251</v>
      </c>
      <c r="F209" s="13">
        <v>1</v>
      </c>
      <c r="G209" s="13" t="s">
        <v>199</v>
      </c>
      <c r="H209" s="15">
        <v>4.3946759259259255E-2</v>
      </c>
      <c r="I209" s="16">
        <f t="shared" si="41"/>
        <v>31.572293916249674</v>
      </c>
    </row>
    <row r="210" spans="1:9" x14ac:dyDescent="0.25">
      <c r="A210" s="17">
        <v>11</v>
      </c>
      <c r="B210" s="13" t="s">
        <v>252</v>
      </c>
      <c r="C210" s="13" t="s">
        <v>248</v>
      </c>
      <c r="D210" s="14">
        <v>1946</v>
      </c>
      <c r="E210" s="13" t="s">
        <v>253</v>
      </c>
      <c r="F210" s="13">
        <v>1</v>
      </c>
      <c r="G210" s="13" t="s">
        <v>199</v>
      </c>
      <c r="H210" s="15">
        <v>4.9791666666666672E-2</v>
      </c>
      <c r="I210" s="16">
        <f>(33300/4302)*3.6</f>
        <v>27.86610878661088</v>
      </c>
    </row>
  </sheetData>
  <pageMargins left="0.70866141732283472" right="0.70866141732283472" top="0.78740157480314965" bottom="0.78740157480314965" header="0.31496062992125984" footer="0.31496062992125984"/>
  <pageSetup paperSize="9" scale="82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workbookViewId="0">
      <selection activeCell="A7" sqref="A7"/>
    </sheetView>
  </sheetViews>
  <sheetFormatPr defaultRowHeight="15" x14ac:dyDescent="0.25"/>
  <cols>
    <col min="1" max="1" width="6" customWidth="1"/>
    <col min="2" max="2" width="18.85546875" customWidth="1"/>
    <col min="3" max="3" width="26.85546875" customWidth="1"/>
    <col min="4" max="4" width="7.28515625" customWidth="1"/>
    <col min="5" max="5" width="25.85546875" customWidth="1"/>
    <col min="6" max="6" width="4.5703125" customWidth="1"/>
    <col min="7" max="7" width="14.7109375" hidden="1" customWidth="1"/>
    <col min="8" max="8" width="8.28515625" customWidth="1"/>
    <col min="9" max="9" width="8" customWidth="1"/>
  </cols>
  <sheetData>
    <row r="1" spans="1:9" ht="20.25" x14ac:dyDescent="0.3">
      <c r="A1" s="1" t="s">
        <v>0</v>
      </c>
      <c r="B1" s="1"/>
      <c r="C1" s="1"/>
      <c r="D1" s="2"/>
    </row>
    <row r="2" spans="1:9" ht="15.75" x14ac:dyDescent="0.25">
      <c r="A2" s="3" t="s">
        <v>11</v>
      </c>
      <c r="B2" s="3"/>
      <c r="C2" s="3"/>
      <c r="D2" s="4"/>
    </row>
    <row r="3" spans="1:9" ht="15.75" x14ac:dyDescent="0.25">
      <c r="A3" s="5">
        <v>33.299999999999997</v>
      </c>
      <c r="B3" s="3" t="s">
        <v>1</v>
      </c>
      <c r="C3" s="3"/>
      <c r="D3" s="4"/>
    </row>
    <row r="4" spans="1:9" ht="15.75" x14ac:dyDescent="0.25">
      <c r="A4" s="3" t="s">
        <v>12</v>
      </c>
      <c r="B4" s="3"/>
      <c r="C4" s="3"/>
      <c r="D4" s="4"/>
      <c r="H4" s="6"/>
    </row>
    <row r="5" spans="1:9" x14ac:dyDescent="0.25">
      <c r="A5" s="7"/>
      <c r="B5" s="7"/>
      <c r="C5" s="7"/>
      <c r="D5" s="8"/>
      <c r="H5" s="6"/>
    </row>
    <row r="6" spans="1:9" ht="15.75" x14ac:dyDescent="0.25">
      <c r="A6" s="3" t="s">
        <v>273</v>
      </c>
      <c r="B6" s="3"/>
      <c r="C6" s="3"/>
      <c r="D6" s="4"/>
      <c r="H6" s="6"/>
    </row>
    <row r="7" spans="1:9" ht="15.75" x14ac:dyDescent="0.25">
      <c r="A7" s="9" t="s">
        <v>3</v>
      </c>
      <c r="B7" s="9" t="s">
        <v>4</v>
      </c>
      <c r="C7" s="11" t="s">
        <v>7</v>
      </c>
      <c r="D7" s="10" t="s">
        <v>6</v>
      </c>
      <c r="E7" s="11" t="s">
        <v>5</v>
      </c>
      <c r="F7" s="11" t="s">
        <v>8</v>
      </c>
      <c r="H7" s="12" t="s">
        <v>9</v>
      </c>
      <c r="I7" s="12" t="s">
        <v>10</v>
      </c>
    </row>
    <row r="8" spans="1:9" x14ac:dyDescent="0.25">
      <c r="A8" s="17">
        <v>1</v>
      </c>
      <c r="B8" s="13" t="s">
        <v>98</v>
      </c>
      <c r="C8" s="13" t="s">
        <v>99</v>
      </c>
      <c r="D8" s="14">
        <v>1984</v>
      </c>
      <c r="E8" s="13" t="s">
        <v>100</v>
      </c>
      <c r="F8" s="13">
        <v>3</v>
      </c>
      <c r="G8" s="13" t="s">
        <v>101</v>
      </c>
      <c r="H8" s="15">
        <v>2.9664351851851855E-2</v>
      </c>
      <c r="I8" s="16">
        <f>(33300/2563)*3.6</f>
        <v>46.773312524385489</v>
      </c>
    </row>
    <row r="9" spans="1:9" x14ac:dyDescent="0.25">
      <c r="A9" s="17">
        <v>1</v>
      </c>
      <c r="B9" s="13" t="s">
        <v>102</v>
      </c>
      <c r="C9" s="13" t="s">
        <v>99</v>
      </c>
      <c r="D9" s="14">
        <v>1987</v>
      </c>
      <c r="E9" s="13" t="s">
        <v>100</v>
      </c>
      <c r="F9" s="13">
        <v>3</v>
      </c>
      <c r="G9" s="13" t="s">
        <v>101</v>
      </c>
      <c r="H9" s="15">
        <v>2.9664351851851855E-2</v>
      </c>
      <c r="I9" s="16">
        <f t="shared" ref="I9:I11" si="0">(33300/2563)*3.6</f>
        <v>46.773312524385489</v>
      </c>
    </row>
    <row r="10" spans="1:9" x14ac:dyDescent="0.25">
      <c r="A10" s="17">
        <v>1</v>
      </c>
      <c r="B10" s="13" t="s">
        <v>103</v>
      </c>
      <c r="C10" s="13" t="s">
        <v>99</v>
      </c>
      <c r="D10" s="14">
        <v>1978</v>
      </c>
      <c r="E10" s="13" t="s">
        <v>100</v>
      </c>
      <c r="F10" s="13">
        <v>3</v>
      </c>
      <c r="G10" s="13" t="s">
        <v>101</v>
      </c>
      <c r="H10" s="15">
        <v>2.9664351851851855E-2</v>
      </c>
      <c r="I10" s="16">
        <f t="shared" si="0"/>
        <v>46.773312524385489</v>
      </c>
    </row>
    <row r="11" spans="1:9" x14ac:dyDescent="0.25">
      <c r="A11" s="17">
        <v>1</v>
      </c>
      <c r="B11" s="13" t="s">
        <v>104</v>
      </c>
      <c r="C11" s="13" t="s">
        <v>99</v>
      </c>
      <c r="D11" s="14">
        <v>1976</v>
      </c>
      <c r="E11" s="13" t="s">
        <v>100</v>
      </c>
      <c r="F11" s="13">
        <v>3</v>
      </c>
      <c r="G11" s="13" t="s">
        <v>101</v>
      </c>
      <c r="H11" s="15">
        <v>2.9664351851851855E-2</v>
      </c>
      <c r="I11" s="16">
        <f t="shared" si="0"/>
        <v>46.773312524385489</v>
      </c>
    </row>
    <row r="12" spans="1:9" x14ac:dyDescent="0.25">
      <c r="A12" s="17"/>
      <c r="B12" s="13"/>
      <c r="C12" s="13"/>
      <c r="D12" s="14"/>
      <c r="E12" s="13"/>
      <c r="F12" s="13"/>
      <c r="G12" s="13"/>
      <c r="H12" s="15"/>
      <c r="I12" s="16"/>
    </row>
    <row r="13" spans="1:9" x14ac:dyDescent="0.25">
      <c r="A13" s="17">
        <v>2</v>
      </c>
      <c r="B13" s="13" t="s">
        <v>105</v>
      </c>
      <c r="C13" s="13" t="s">
        <v>106</v>
      </c>
      <c r="D13" s="14">
        <v>1989</v>
      </c>
      <c r="E13" s="13" t="s">
        <v>107</v>
      </c>
      <c r="F13" s="13">
        <v>29</v>
      </c>
      <c r="G13" s="13" t="s">
        <v>101</v>
      </c>
      <c r="H13" s="15">
        <v>3.0266203703703708E-2</v>
      </c>
      <c r="I13" s="16">
        <f>(33300/2615)*3.6</f>
        <v>45.843212237093695</v>
      </c>
    </row>
    <row r="14" spans="1:9" x14ac:dyDescent="0.25">
      <c r="A14" s="17">
        <v>2</v>
      </c>
      <c r="B14" s="13" t="s">
        <v>108</v>
      </c>
      <c r="C14" s="13" t="s">
        <v>106</v>
      </c>
      <c r="D14" s="14">
        <v>1984</v>
      </c>
      <c r="E14" s="13" t="s">
        <v>107</v>
      </c>
      <c r="F14" s="13">
        <v>29</v>
      </c>
      <c r="G14" s="13" t="s">
        <v>101</v>
      </c>
      <c r="H14" s="15">
        <v>3.0266203703703708E-2</v>
      </c>
      <c r="I14" s="16">
        <f t="shared" ref="I14:I15" si="1">(33300/2615)*3.6</f>
        <v>45.843212237093695</v>
      </c>
    </row>
    <row r="15" spans="1:9" x14ac:dyDescent="0.25">
      <c r="A15" s="17">
        <v>2</v>
      </c>
      <c r="B15" s="13" t="s">
        <v>109</v>
      </c>
      <c r="C15" s="13" t="s">
        <v>106</v>
      </c>
      <c r="D15" s="14">
        <v>1983</v>
      </c>
      <c r="E15" s="13" t="s">
        <v>110</v>
      </c>
      <c r="F15" s="13">
        <v>29</v>
      </c>
      <c r="G15" s="13" t="s">
        <v>101</v>
      </c>
      <c r="H15" s="15">
        <v>3.0266203703703708E-2</v>
      </c>
      <c r="I15" s="16">
        <f t="shared" si="1"/>
        <v>45.843212237093695</v>
      </c>
    </row>
    <row r="16" spans="1:9" x14ac:dyDescent="0.25">
      <c r="A16" s="17">
        <v>2</v>
      </c>
      <c r="B16" s="13" t="s">
        <v>192</v>
      </c>
      <c r="C16" s="13" t="s">
        <v>106</v>
      </c>
      <c r="D16" s="14">
        <v>1976</v>
      </c>
      <c r="E16" s="13" t="s">
        <v>76</v>
      </c>
      <c r="F16" s="13">
        <v>29</v>
      </c>
      <c r="G16" s="13" t="s">
        <v>101</v>
      </c>
      <c r="H16" s="18" t="s">
        <v>193</v>
      </c>
      <c r="I16" s="16" t="s">
        <v>194</v>
      </c>
    </row>
    <row r="17" spans="1:9" ht="15.75" x14ac:dyDescent="0.25">
      <c r="A17" s="9"/>
      <c r="B17" s="9"/>
      <c r="C17" s="11"/>
      <c r="D17" s="10"/>
      <c r="E17" s="11"/>
      <c r="F17" s="11"/>
      <c r="H17" s="12"/>
      <c r="I17" s="12"/>
    </row>
    <row r="18" spans="1:9" x14ac:dyDescent="0.25">
      <c r="A18" s="17">
        <v>3</v>
      </c>
      <c r="B18" s="13" t="s">
        <v>13</v>
      </c>
      <c r="C18" s="13" t="s">
        <v>14</v>
      </c>
      <c r="D18" s="14">
        <v>1972</v>
      </c>
      <c r="E18" s="13" t="s">
        <v>14</v>
      </c>
      <c r="F18" s="13">
        <v>15</v>
      </c>
      <c r="G18" s="13" t="s">
        <v>15</v>
      </c>
      <c r="H18" s="15">
        <v>3.037037037037037E-2</v>
      </c>
      <c r="I18" s="16">
        <f>(33300/2624)*3.6</f>
        <v>45.685975609756099</v>
      </c>
    </row>
    <row r="19" spans="1:9" x14ac:dyDescent="0.25">
      <c r="A19" s="17">
        <v>3</v>
      </c>
      <c r="B19" s="13" t="s">
        <v>16</v>
      </c>
      <c r="C19" s="13" t="s">
        <v>14</v>
      </c>
      <c r="D19" s="14">
        <v>1976</v>
      </c>
      <c r="E19" s="13" t="s">
        <v>14</v>
      </c>
      <c r="F19" s="13">
        <v>15</v>
      </c>
      <c r="G19" s="13" t="s">
        <v>15</v>
      </c>
      <c r="H19" s="15">
        <v>3.037037037037037E-2</v>
      </c>
      <c r="I19" s="16">
        <f t="shared" ref="I19:I21" si="2">(33300/2624)*3.6</f>
        <v>45.685975609756099</v>
      </c>
    </row>
    <row r="20" spans="1:9" x14ac:dyDescent="0.25">
      <c r="A20" s="17">
        <v>3</v>
      </c>
      <c r="B20" s="13" t="s">
        <v>17</v>
      </c>
      <c r="C20" s="13" t="s">
        <v>14</v>
      </c>
      <c r="D20" s="14">
        <v>1978</v>
      </c>
      <c r="E20" s="13" t="s">
        <v>14</v>
      </c>
      <c r="F20" s="13">
        <v>15</v>
      </c>
      <c r="G20" s="13" t="s">
        <v>15</v>
      </c>
      <c r="H20" s="15">
        <v>3.037037037037037E-2</v>
      </c>
      <c r="I20" s="16">
        <f t="shared" si="2"/>
        <v>45.685975609756099</v>
      </c>
    </row>
    <row r="21" spans="1:9" x14ac:dyDescent="0.25">
      <c r="A21" s="17">
        <v>3</v>
      </c>
      <c r="B21" s="13" t="s">
        <v>18</v>
      </c>
      <c r="C21" s="13" t="s">
        <v>14</v>
      </c>
      <c r="D21" s="14">
        <v>1989</v>
      </c>
      <c r="E21" s="13" t="s">
        <v>14</v>
      </c>
      <c r="F21" s="13">
        <v>15</v>
      </c>
      <c r="G21" s="13" t="s">
        <v>15</v>
      </c>
      <c r="H21" s="15">
        <v>3.037037037037037E-2</v>
      </c>
      <c r="I21" s="16">
        <f t="shared" si="2"/>
        <v>45.685975609756099</v>
      </c>
    </row>
    <row r="22" spans="1:9" x14ac:dyDescent="0.25">
      <c r="A22" s="17"/>
      <c r="B22" s="13"/>
      <c r="C22" s="13"/>
      <c r="D22" s="14"/>
      <c r="E22" s="13"/>
      <c r="F22" s="13"/>
      <c r="G22" s="13"/>
      <c r="H22" s="15"/>
      <c r="I22" s="16"/>
    </row>
    <row r="23" spans="1:9" x14ac:dyDescent="0.25">
      <c r="A23" s="17">
        <v>4</v>
      </c>
      <c r="B23" s="13" t="s">
        <v>196</v>
      </c>
      <c r="C23" s="13" t="s">
        <v>197</v>
      </c>
      <c r="D23" s="14">
        <v>1976</v>
      </c>
      <c r="E23" s="13" t="s">
        <v>198</v>
      </c>
      <c r="F23" s="13">
        <v>11</v>
      </c>
      <c r="G23" s="13" t="s">
        <v>199</v>
      </c>
      <c r="H23" s="15">
        <v>3.0891203703703702E-2</v>
      </c>
      <c r="I23" s="16">
        <f>(33300/2669)*3.6</f>
        <v>44.915698763581865</v>
      </c>
    </row>
    <row r="24" spans="1:9" x14ac:dyDescent="0.25">
      <c r="A24" s="17">
        <v>4</v>
      </c>
      <c r="B24" s="13" t="s">
        <v>200</v>
      </c>
      <c r="C24" s="13" t="s">
        <v>197</v>
      </c>
      <c r="D24" s="14">
        <v>1984</v>
      </c>
      <c r="E24" s="13" t="s">
        <v>198</v>
      </c>
      <c r="F24" s="13">
        <v>11</v>
      </c>
      <c r="G24" s="13" t="s">
        <v>199</v>
      </c>
      <c r="H24" s="15">
        <v>3.0891203703703702E-2</v>
      </c>
      <c r="I24" s="16">
        <f t="shared" ref="I24:I25" si="3">(33300/2669)*3.6</f>
        <v>44.915698763581865</v>
      </c>
    </row>
    <row r="25" spans="1:9" x14ac:dyDescent="0.25">
      <c r="A25" s="17">
        <v>4</v>
      </c>
      <c r="B25" s="13" t="s">
        <v>201</v>
      </c>
      <c r="C25" s="13" t="s">
        <v>197</v>
      </c>
      <c r="D25" s="14">
        <v>1976</v>
      </c>
      <c r="E25" s="13" t="s">
        <v>198</v>
      </c>
      <c r="F25" s="13">
        <v>11</v>
      </c>
      <c r="G25" s="13" t="s">
        <v>199</v>
      </c>
      <c r="H25" s="15">
        <v>3.0891203703703702E-2</v>
      </c>
      <c r="I25" s="16">
        <f t="shared" si="3"/>
        <v>44.915698763581865</v>
      </c>
    </row>
    <row r="26" spans="1:9" x14ac:dyDescent="0.25">
      <c r="A26" s="17"/>
      <c r="B26" s="13"/>
      <c r="C26" s="13"/>
      <c r="D26" s="14"/>
      <c r="E26" s="13"/>
      <c r="F26" s="13"/>
      <c r="G26" s="13"/>
      <c r="H26" s="15"/>
      <c r="I26" s="16"/>
    </row>
    <row r="27" spans="1:9" x14ac:dyDescent="0.25">
      <c r="A27" s="17">
        <v>5</v>
      </c>
      <c r="B27" s="13" t="s">
        <v>111</v>
      </c>
      <c r="C27" s="13" t="s">
        <v>112</v>
      </c>
      <c r="D27" s="14">
        <v>1970</v>
      </c>
      <c r="E27" s="13" t="s">
        <v>113</v>
      </c>
      <c r="F27" s="13">
        <v>30</v>
      </c>
      <c r="G27" s="13" t="s">
        <v>101</v>
      </c>
      <c r="H27" s="18">
        <v>3.1342592592592596E-2</v>
      </c>
      <c r="I27" s="16">
        <f>(33300/2708)*3.6</f>
        <v>44.26883308714919</v>
      </c>
    </row>
    <row r="28" spans="1:9" x14ac:dyDescent="0.25">
      <c r="A28" s="17">
        <v>5</v>
      </c>
      <c r="B28" s="13" t="s">
        <v>114</v>
      </c>
      <c r="C28" s="13" t="s">
        <v>112</v>
      </c>
      <c r="D28" s="14">
        <v>1982</v>
      </c>
      <c r="E28" s="13" t="s">
        <v>113</v>
      </c>
      <c r="F28" s="13">
        <v>30</v>
      </c>
      <c r="G28" s="13" t="s">
        <v>101</v>
      </c>
      <c r="H28" s="18">
        <v>3.1342592592592596E-2</v>
      </c>
      <c r="I28" s="16">
        <f t="shared" ref="I28:I29" si="4">(33300/2708)*3.6</f>
        <v>44.26883308714919</v>
      </c>
    </row>
    <row r="29" spans="1:9" x14ac:dyDescent="0.25">
      <c r="A29" s="17">
        <v>5</v>
      </c>
      <c r="B29" s="13" t="s">
        <v>115</v>
      </c>
      <c r="C29" s="13" t="s">
        <v>112</v>
      </c>
      <c r="D29" s="14">
        <v>1987</v>
      </c>
      <c r="E29" s="13" t="s">
        <v>113</v>
      </c>
      <c r="F29" s="13">
        <v>30</v>
      </c>
      <c r="G29" s="13" t="s">
        <v>101</v>
      </c>
      <c r="H29" s="18">
        <v>3.1342592592592596E-2</v>
      </c>
      <c r="I29" s="16">
        <f t="shared" si="4"/>
        <v>44.26883308714919</v>
      </c>
    </row>
    <row r="30" spans="1:9" x14ac:dyDescent="0.25">
      <c r="A30" s="17">
        <v>5</v>
      </c>
      <c r="B30" s="13" t="s">
        <v>157</v>
      </c>
      <c r="C30" s="13" t="s">
        <v>112</v>
      </c>
      <c r="D30" s="14">
        <v>1988</v>
      </c>
      <c r="E30" s="13" t="s">
        <v>113</v>
      </c>
      <c r="F30" s="13">
        <v>30</v>
      </c>
      <c r="G30" s="13" t="s">
        <v>101</v>
      </c>
      <c r="H30" s="18">
        <v>3.4328703703703702E-2</v>
      </c>
      <c r="I30" s="16">
        <f>(33300/2966)*3.6</f>
        <v>40.418071476736344</v>
      </c>
    </row>
    <row r="31" spans="1:9" x14ac:dyDescent="0.25">
      <c r="A31" s="17"/>
      <c r="B31" s="13"/>
      <c r="C31" s="13"/>
      <c r="D31" s="14"/>
      <c r="E31" s="13"/>
      <c r="F31" s="13"/>
      <c r="G31" s="13"/>
      <c r="H31" s="18"/>
      <c r="I31" s="16"/>
    </row>
    <row r="32" spans="1:9" x14ac:dyDescent="0.25">
      <c r="A32" s="17">
        <v>6</v>
      </c>
      <c r="B32" s="13" t="s">
        <v>116</v>
      </c>
      <c r="C32" s="13" t="s">
        <v>117</v>
      </c>
      <c r="D32" s="14">
        <v>1996</v>
      </c>
      <c r="E32" s="13" t="s">
        <v>118</v>
      </c>
      <c r="F32" s="13">
        <v>17</v>
      </c>
      <c r="G32" s="13" t="s">
        <v>101</v>
      </c>
      <c r="H32" s="15">
        <v>3.1412037037037037E-2</v>
      </c>
      <c r="I32" s="16">
        <f>(33300/2714)*3.6</f>
        <v>44.170965364775242</v>
      </c>
    </row>
    <row r="33" spans="1:9" x14ac:dyDescent="0.25">
      <c r="A33" s="17">
        <v>6</v>
      </c>
      <c r="B33" s="13" t="s">
        <v>119</v>
      </c>
      <c r="C33" s="13" t="s">
        <v>117</v>
      </c>
      <c r="D33" s="14">
        <v>1960</v>
      </c>
      <c r="E33" s="13" t="s">
        <v>118</v>
      </c>
      <c r="F33" s="13">
        <v>17</v>
      </c>
      <c r="G33" s="13" t="s">
        <v>101</v>
      </c>
      <c r="H33" s="15">
        <v>3.1412037037037037E-2</v>
      </c>
      <c r="I33" s="16">
        <f t="shared" ref="I33:I35" si="5">(33300/2714)*3.6</f>
        <v>44.170965364775242</v>
      </c>
    </row>
    <row r="34" spans="1:9" x14ac:dyDescent="0.25">
      <c r="A34" s="17">
        <v>6</v>
      </c>
      <c r="B34" s="13" t="s">
        <v>120</v>
      </c>
      <c r="C34" s="13" t="s">
        <v>117</v>
      </c>
      <c r="D34" s="14">
        <v>1974</v>
      </c>
      <c r="E34" s="13" t="s">
        <v>118</v>
      </c>
      <c r="F34" s="13">
        <v>17</v>
      </c>
      <c r="G34" s="13" t="s">
        <v>101</v>
      </c>
      <c r="H34" s="15">
        <v>3.1412037037037037E-2</v>
      </c>
      <c r="I34" s="16">
        <f t="shared" si="5"/>
        <v>44.170965364775242</v>
      </c>
    </row>
    <row r="35" spans="1:9" x14ac:dyDescent="0.25">
      <c r="A35" s="17">
        <v>6</v>
      </c>
      <c r="B35" s="13" t="s">
        <v>121</v>
      </c>
      <c r="C35" s="13" t="s">
        <v>117</v>
      </c>
      <c r="D35" s="14">
        <v>1978</v>
      </c>
      <c r="E35" s="13" t="s">
        <v>118</v>
      </c>
      <c r="F35" s="13">
        <v>17</v>
      </c>
      <c r="G35" s="13" t="s">
        <v>101</v>
      </c>
      <c r="H35" s="15">
        <v>3.1412037037037037E-2</v>
      </c>
      <c r="I35" s="16">
        <f t="shared" si="5"/>
        <v>44.170965364775242</v>
      </c>
    </row>
    <row r="36" spans="1:9" x14ac:dyDescent="0.25">
      <c r="A36" s="17"/>
      <c r="B36" s="13"/>
      <c r="C36" s="13"/>
      <c r="D36" s="14"/>
      <c r="E36" s="13"/>
      <c r="F36" s="13"/>
      <c r="G36" s="13"/>
      <c r="H36" s="15"/>
      <c r="I36" s="16"/>
    </row>
    <row r="37" spans="1:9" x14ac:dyDescent="0.25">
      <c r="A37" s="17">
        <v>7</v>
      </c>
      <c r="B37" s="13" t="s">
        <v>202</v>
      </c>
      <c r="C37" s="13" t="s">
        <v>203</v>
      </c>
      <c r="D37" s="14">
        <v>1986</v>
      </c>
      <c r="E37" s="13" t="s">
        <v>203</v>
      </c>
      <c r="F37" s="13">
        <v>2</v>
      </c>
      <c r="G37" s="13" t="s">
        <v>199</v>
      </c>
      <c r="H37" s="15">
        <v>3.1516203703703706E-2</v>
      </c>
      <c r="I37" s="16">
        <f>(33300/2723)*3.6</f>
        <v>44.024972456849063</v>
      </c>
    </row>
    <row r="38" spans="1:9" x14ac:dyDescent="0.25">
      <c r="A38" s="17">
        <v>7</v>
      </c>
      <c r="B38" s="13" t="s">
        <v>204</v>
      </c>
      <c r="C38" s="13" t="s">
        <v>203</v>
      </c>
      <c r="D38" s="14">
        <v>1976</v>
      </c>
      <c r="E38" s="13" t="s">
        <v>203</v>
      </c>
      <c r="F38" s="13">
        <v>2</v>
      </c>
      <c r="G38" s="13" t="s">
        <v>199</v>
      </c>
      <c r="H38" s="15">
        <v>3.1516203703703706E-2</v>
      </c>
      <c r="I38" s="16">
        <f t="shared" ref="I38:I40" si="6">(33300/2723)*3.6</f>
        <v>44.024972456849063</v>
      </c>
    </row>
    <row r="39" spans="1:9" x14ac:dyDescent="0.25">
      <c r="A39" s="17">
        <v>7</v>
      </c>
      <c r="B39" s="13" t="s">
        <v>205</v>
      </c>
      <c r="C39" s="13" t="s">
        <v>203</v>
      </c>
      <c r="D39" s="14">
        <v>1974</v>
      </c>
      <c r="E39" s="13" t="s">
        <v>203</v>
      </c>
      <c r="F39" s="13">
        <v>2</v>
      </c>
      <c r="G39" s="13" t="s">
        <v>199</v>
      </c>
      <c r="H39" s="15">
        <v>3.1516203703703706E-2</v>
      </c>
      <c r="I39" s="16">
        <f t="shared" si="6"/>
        <v>44.024972456849063</v>
      </c>
    </row>
    <row r="40" spans="1:9" x14ac:dyDescent="0.25">
      <c r="A40" s="17">
        <v>7</v>
      </c>
      <c r="B40" s="13" t="s">
        <v>206</v>
      </c>
      <c r="C40" s="13" t="s">
        <v>203</v>
      </c>
      <c r="D40" s="14">
        <v>1963</v>
      </c>
      <c r="E40" s="13" t="s">
        <v>203</v>
      </c>
      <c r="F40" s="13">
        <v>2</v>
      </c>
      <c r="G40" s="13" t="s">
        <v>199</v>
      </c>
      <c r="H40" s="15">
        <v>3.1516203703703706E-2</v>
      </c>
      <c r="I40" s="16">
        <f t="shared" si="6"/>
        <v>44.024972456849063</v>
      </c>
    </row>
    <row r="41" spans="1:9" x14ac:dyDescent="0.25">
      <c r="A41" s="17"/>
      <c r="B41" s="13"/>
      <c r="C41" s="13"/>
      <c r="D41" s="14"/>
      <c r="E41" s="13"/>
      <c r="F41" s="13"/>
      <c r="G41" s="13"/>
      <c r="H41" s="15"/>
      <c r="I41" s="16"/>
    </row>
    <row r="42" spans="1:9" x14ac:dyDescent="0.25">
      <c r="A42" s="17">
        <v>8</v>
      </c>
      <c r="B42" s="13" t="s">
        <v>19</v>
      </c>
      <c r="C42" s="13" t="s">
        <v>20</v>
      </c>
      <c r="D42" s="14">
        <v>1971</v>
      </c>
      <c r="E42" s="13" t="s">
        <v>21</v>
      </c>
      <c r="F42" s="13">
        <v>42</v>
      </c>
      <c r="G42" s="13" t="s">
        <v>15</v>
      </c>
      <c r="H42" s="15">
        <v>3.15625E-2</v>
      </c>
      <c r="I42" s="16">
        <f>(33300/2727)*3.6</f>
        <v>43.960396039603964</v>
      </c>
    </row>
    <row r="43" spans="1:9" x14ac:dyDescent="0.25">
      <c r="A43" s="17">
        <v>8</v>
      </c>
      <c r="B43" s="13" t="s">
        <v>22</v>
      </c>
      <c r="C43" s="13" t="s">
        <v>20</v>
      </c>
      <c r="D43" s="14">
        <v>1963</v>
      </c>
      <c r="E43" s="13" t="s">
        <v>21</v>
      </c>
      <c r="F43" s="13">
        <v>42</v>
      </c>
      <c r="G43" s="13" t="s">
        <v>15</v>
      </c>
      <c r="H43" s="15">
        <v>3.15625E-2</v>
      </c>
      <c r="I43" s="16">
        <f t="shared" ref="I43:I45" si="7">(33300/2727)*3.6</f>
        <v>43.960396039603964</v>
      </c>
    </row>
    <row r="44" spans="1:9" x14ac:dyDescent="0.25">
      <c r="A44" s="17">
        <v>8</v>
      </c>
      <c r="B44" s="13" t="s">
        <v>23</v>
      </c>
      <c r="C44" s="13" t="s">
        <v>20</v>
      </c>
      <c r="D44" s="14">
        <v>1969</v>
      </c>
      <c r="E44" s="13" t="s">
        <v>21</v>
      </c>
      <c r="F44" s="13">
        <v>42</v>
      </c>
      <c r="G44" s="13" t="s">
        <v>15</v>
      </c>
      <c r="H44" s="15">
        <v>3.15625E-2</v>
      </c>
      <c r="I44" s="16">
        <f t="shared" si="7"/>
        <v>43.960396039603964</v>
      </c>
    </row>
    <row r="45" spans="1:9" x14ac:dyDescent="0.25">
      <c r="A45" s="17">
        <v>8</v>
      </c>
      <c r="B45" s="13" t="s">
        <v>24</v>
      </c>
      <c r="C45" s="13" t="s">
        <v>20</v>
      </c>
      <c r="D45" s="14">
        <v>1996</v>
      </c>
      <c r="E45" s="13" t="s">
        <v>21</v>
      </c>
      <c r="F45" s="13">
        <v>42</v>
      </c>
      <c r="G45" s="13" t="s">
        <v>15</v>
      </c>
      <c r="H45" s="15">
        <v>3.15625E-2</v>
      </c>
      <c r="I45" s="16">
        <f t="shared" si="7"/>
        <v>43.960396039603964</v>
      </c>
    </row>
    <row r="46" spans="1:9" x14ac:dyDescent="0.25">
      <c r="A46" s="17"/>
      <c r="B46" s="13"/>
      <c r="C46" s="13"/>
      <c r="D46" s="14"/>
      <c r="E46" s="13"/>
      <c r="F46" s="13"/>
      <c r="G46" s="13"/>
      <c r="H46" s="15"/>
      <c r="I46" s="16"/>
    </row>
    <row r="47" spans="1:9" x14ac:dyDescent="0.25">
      <c r="A47" s="17">
        <v>9</v>
      </c>
      <c r="B47" s="13" t="s">
        <v>122</v>
      </c>
      <c r="C47" s="13" t="s">
        <v>123</v>
      </c>
      <c r="D47" s="14">
        <v>1981</v>
      </c>
      <c r="E47" s="13" t="s">
        <v>124</v>
      </c>
      <c r="F47" s="13">
        <v>7</v>
      </c>
      <c r="G47" s="13" t="s">
        <v>101</v>
      </c>
      <c r="H47" s="15">
        <v>3.1828703703703706E-2</v>
      </c>
      <c r="I47" s="16">
        <f>(33300/2750)*3.6</f>
        <v>43.592727272727274</v>
      </c>
    </row>
    <row r="48" spans="1:9" x14ac:dyDescent="0.25">
      <c r="A48" s="17">
        <v>9</v>
      </c>
      <c r="B48" s="13" t="s">
        <v>125</v>
      </c>
      <c r="C48" s="13" t="s">
        <v>123</v>
      </c>
      <c r="D48" s="14">
        <v>1974</v>
      </c>
      <c r="E48" s="13" t="s">
        <v>124</v>
      </c>
      <c r="F48" s="13">
        <v>7</v>
      </c>
      <c r="G48" s="13" t="s">
        <v>101</v>
      </c>
      <c r="H48" s="15">
        <v>3.1828703703703706E-2</v>
      </c>
      <c r="I48" s="16">
        <f t="shared" ref="I48:I50" si="8">(33300/2750)*3.6</f>
        <v>43.592727272727274</v>
      </c>
    </row>
    <row r="49" spans="1:9" x14ac:dyDescent="0.25">
      <c r="A49" s="17">
        <v>9</v>
      </c>
      <c r="B49" s="13" t="s">
        <v>126</v>
      </c>
      <c r="C49" s="13" t="s">
        <v>123</v>
      </c>
      <c r="D49" s="14">
        <v>1971</v>
      </c>
      <c r="E49" s="13" t="s">
        <v>124</v>
      </c>
      <c r="F49" s="13">
        <v>7</v>
      </c>
      <c r="G49" s="13" t="s">
        <v>101</v>
      </c>
      <c r="H49" s="15">
        <v>3.1828703703703706E-2</v>
      </c>
      <c r="I49" s="16">
        <f t="shared" si="8"/>
        <v>43.592727272727274</v>
      </c>
    </row>
    <row r="50" spans="1:9" x14ac:dyDescent="0.25">
      <c r="A50" s="17">
        <v>9</v>
      </c>
      <c r="B50" s="13" t="s">
        <v>127</v>
      </c>
      <c r="C50" s="13" t="s">
        <v>123</v>
      </c>
      <c r="D50" s="14">
        <v>1963</v>
      </c>
      <c r="E50" s="13" t="s">
        <v>124</v>
      </c>
      <c r="F50" s="13">
        <v>7</v>
      </c>
      <c r="G50" s="13" t="s">
        <v>101</v>
      </c>
      <c r="H50" s="15">
        <v>3.1828703703703706E-2</v>
      </c>
      <c r="I50" s="16">
        <f t="shared" si="8"/>
        <v>43.592727272727274</v>
      </c>
    </row>
    <row r="51" spans="1:9" x14ac:dyDescent="0.25">
      <c r="A51" s="17"/>
      <c r="B51" s="13"/>
      <c r="C51" s="13"/>
      <c r="D51" s="14"/>
      <c r="E51" s="13"/>
      <c r="F51" s="13"/>
      <c r="G51" s="13"/>
      <c r="H51" s="15"/>
      <c r="I51" s="16"/>
    </row>
    <row r="52" spans="1:9" x14ac:dyDescent="0.25">
      <c r="A52" s="17">
        <v>10</v>
      </c>
      <c r="B52" s="13" t="s">
        <v>128</v>
      </c>
      <c r="C52" s="13" t="s">
        <v>129</v>
      </c>
      <c r="D52" s="14">
        <v>1966</v>
      </c>
      <c r="E52" s="13" t="s">
        <v>130</v>
      </c>
      <c r="F52" s="13">
        <v>34</v>
      </c>
      <c r="G52" s="13" t="s">
        <v>101</v>
      </c>
      <c r="H52" s="15">
        <v>3.2118055555555559E-2</v>
      </c>
      <c r="I52" s="16">
        <f>(33300/2775)*3.6</f>
        <v>43.2</v>
      </c>
    </row>
    <row r="53" spans="1:9" x14ac:dyDescent="0.25">
      <c r="A53" s="17">
        <v>10</v>
      </c>
      <c r="B53" s="13" t="s">
        <v>131</v>
      </c>
      <c r="C53" s="13" t="s">
        <v>129</v>
      </c>
      <c r="D53" s="14">
        <v>1976</v>
      </c>
      <c r="E53" s="13" t="s">
        <v>130</v>
      </c>
      <c r="F53" s="13">
        <v>34</v>
      </c>
      <c r="G53" s="13" t="s">
        <v>101</v>
      </c>
      <c r="H53" s="15">
        <v>3.2118055555555559E-2</v>
      </c>
      <c r="I53" s="16">
        <f t="shared" ref="I53:I54" si="9">(33300/2775)*3.6</f>
        <v>43.2</v>
      </c>
    </row>
    <row r="54" spans="1:9" x14ac:dyDescent="0.25">
      <c r="A54" s="17">
        <v>10</v>
      </c>
      <c r="B54" s="13" t="s">
        <v>132</v>
      </c>
      <c r="C54" s="13" t="s">
        <v>129</v>
      </c>
      <c r="D54" s="14">
        <v>1974</v>
      </c>
      <c r="E54" s="13" t="s">
        <v>130</v>
      </c>
      <c r="F54" s="13">
        <v>34</v>
      </c>
      <c r="G54" s="13" t="s">
        <v>101</v>
      </c>
      <c r="H54" s="15">
        <v>3.2118055555555559E-2</v>
      </c>
      <c r="I54" s="16">
        <f t="shared" si="9"/>
        <v>43.2</v>
      </c>
    </row>
    <row r="55" spans="1:9" x14ac:dyDescent="0.25">
      <c r="A55" s="17">
        <v>10</v>
      </c>
      <c r="B55" s="13" t="s">
        <v>174</v>
      </c>
      <c r="C55" s="13" t="s">
        <v>129</v>
      </c>
      <c r="D55" s="14">
        <v>1965</v>
      </c>
      <c r="E55" s="13" t="s">
        <v>130</v>
      </c>
      <c r="F55" s="13">
        <v>34</v>
      </c>
      <c r="G55" s="13" t="s">
        <v>101</v>
      </c>
      <c r="H55" s="15">
        <v>3.6828703703703704E-2</v>
      </c>
      <c r="I55" s="16">
        <f>(33300/3182)*3.6</f>
        <v>37.674418604651166</v>
      </c>
    </row>
    <row r="56" spans="1:9" x14ac:dyDescent="0.25">
      <c r="A56" s="17"/>
      <c r="B56" s="13"/>
      <c r="C56" s="13"/>
      <c r="D56" s="14"/>
      <c r="E56" s="13"/>
      <c r="F56" s="13"/>
      <c r="G56" s="13"/>
      <c r="H56" s="15"/>
      <c r="I56" s="16"/>
    </row>
    <row r="57" spans="1:9" x14ac:dyDescent="0.25">
      <c r="A57" s="17">
        <v>11</v>
      </c>
      <c r="B57" s="13" t="s">
        <v>133</v>
      </c>
      <c r="C57" s="13" t="s">
        <v>134</v>
      </c>
      <c r="D57" s="14">
        <v>1965</v>
      </c>
      <c r="E57" s="13" t="s">
        <v>118</v>
      </c>
      <c r="F57" s="13">
        <v>16</v>
      </c>
      <c r="G57" s="13" t="s">
        <v>101</v>
      </c>
      <c r="H57" s="15">
        <v>3.3275462962962958E-2</v>
      </c>
      <c r="I57" s="16">
        <f>(33300/2875)*3.6</f>
        <v>41.697391304347832</v>
      </c>
    </row>
    <row r="58" spans="1:9" x14ac:dyDescent="0.25">
      <c r="A58" s="17">
        <v>11</v>
      </c>
      <c r="B58" s="13" t="s">
        <v>135</v>
      </c>
      <c r="C58" s="13" t="s">
        <v>134</v>
      </c>
      <c r="D58" s="14">
        <v>1969</v>
      </c>
      <c r="E58" s="13" t="s">
        <v>118</v>
      </c>
      <c r="F58" s="13">
        <v>16</v>
      </c>
      <c r="G58" s="13" t="s">
        <v>101</v>
      </c>
      <c r="H58" s="15">
        <v>3.3275462962962958E-2</v>
      </c>
      <c r="I58" s="16">
        <f t="shared" ref="I58:I60" si="10">(33300/2875)*3.6</f>
        <v>41.697391304347832</v>
      </c>
    </row>
    <row r="59" spans="1:9" x14ac:dyDescent="0.25">
      <c r="A59" s="17">
        <v>11</v>
      </c>
      <c r="B59" s="13" t="s">
        <v>136</v>
      </c>
      <c r="C59" s="13" t="s">
        <v>134</v>
      </c>
      <c r="D59" s="14">
        <v>1966</v>
      </c>
      <c r="E59" s="13" t="s">
        <v>118</v>
      </c>
      <c r="F59" s="13">
        <v>16</v>
      </c>
      <c r="G59" s="13" t="s">
        <v>101</v>
      </c>
      <c r="H59" s="15">
        <v>3.3275462962962958E-2</v>
      </c>
      <c r="I59" s="16">
        <f t="shared" si="10"/>
        <v>41.697391304347832</v>
      </c>
    </row>
    <row r="60" spans="1:9" x14ac:dyDescent="0.25">
      <c r="A60" s="17">
        <v>11</v>
      </c>
      <c r="B60" s="13" t="s">
        <v>137</v>
      </c>
      <c r="C60" s="13" t="s">
        <v>134</v>
      </c>
      <c r="D60" s="14">
        <v>1972</v>
      </c>
      <c r="E60" s="13" t="s">
        <v>118</v>
      </c>
      <c r="F60" s="13">
        <v>16</v>
      </c>
      <c r="G60" s="13" t="s">
        <v>101</v>
      </c>
      <c r="H60" s="15">
        <v>3.3275462962962958E-2</v>
      </c>
      <c r="I60" s="16">
        <f t="shared" si="10"/>
        <v>41.697391304347832</v>
      </c>
    </row>
    <row r="61" spans="1:9" x14ac:dyDescent="0.25">
      <c r="A61" s="17"/>
      <c r="B61" s="13"/>
      <c r="C61" s="13"/>
      <c r="D61" s="14"/>
      <c r="E61" s="13"/>
      <c r="F61" s="13"/>
      <c r="G61" s="13"/>
      <c r="H61" s="15"/>
      <c r="I61" s="16"/>
    </row>
    <row r="62" spans="1:9" x14ac:dyDescent="0.25">
      <c r="A62" s="17">
        <v>12</v>
      </c>
      <c r="B62" s="13" t="s">
        <v>138</v>
      </c>
      <c r="C62" s="13" t="s">
        <v>139</v>
      </c>
      <c r="D62" s="14">
        <v>1982</v>
      </c>
      <c r="E62" s="13" t="s">
        <v>139</v>
      </c>
      <c r="F62" s="13">
        <v>21</v>
      </c>
      <c r="G62" s="13" t="s">
        <v>101</v>
      </c>
      <c r="H62" s="15">
        <v>3.3298611111111112E-2</v>
      </c>
      <c r="I62" s="16">
        <f>(33300/2877)*3.6</f>
        <v>41.668404588112615</v>
      </c>
    </row>
    <row r="63" spans="1:9" x14ac:dyDescent="0.25">
      <c r="A63" s="17">
        <v>12</v>
      </c>
      <c r="B63" s="13" t="s">
        <v>140</v>
      </c>
      <c r="C63" s="13" t="s">
        <v>139</v>
      </c>
      <c r="D63" s="14">
        <v>1976</v>
      </c>
      <c r="E63" s="13" t="s">
        <v>139</v>
      </c>
      <c r="F63" s="13">
        <v>21</v>
      </c>
      <c r="G63" s="13" t="s">
        <v>101</v>
      </c>
      <c r="H63" s="15">
        <v>3.3298611111111112E-2</v>
      </c>
      <c r="I63" s="16">
        <f t="shared" ref="I63:I64" si="11">(33300/2877)*3.6</f>
        <v>41.668404588112615</v>
      </c>
    </row>
    <row r="64" spans="1:9" x14ac:dyDescent="0.25">
      <c r="A64" s="17">
        <v>12</v>
      </c>
      <c r="B64" s="13" t="s">
        <v>141</v>
      </c>
      <c r="C64" s="13" t="s">
        <v>139</v>
      </c>
      <c r="D64" s="14">
        <v>1975</v>
      </c>
      <c r="E64" s="13" t="s">
        <v>142</v>
      </c>
      <c r="F64" s="13">
        <v>21</v>
      </c>
      <c r="G64" s="13" t="s">
        <v>101</v>
      </c>
      <c r="H64" s="15">
        <v>3.3298611111111112E-2</v>
      </c>
      <c r="I64" s="16">
        <f t="shared" si="11"/>
        <v>41.668404588112615</v>
      </c>
    </row>
    <row r="65" spans="1:9" x14ac:dyDescent="0.25">
      <c r="A65" s="17"/>
      <c r="B65" s="13"/>
      <c r="C65" s="13"/>
      <c r="D65" s="14"/>
      <c r="E65" s="13"/>
      <c r="F65" s="13"/>
      <c r="G65" s="13"/>
      <c r="H65" s="15"/>
      <c r="I65" s="16"/>
    </row>
    <row r="66" spans="1:9" x14ac:dyDescent="0.25">
      <c r="A66" s="17">
        <v>13</v>
      </c>
      <c r="B66" s="13" t="s">
        <v>25</v>
      </c>
      <c r="C66" s="13" t="s">
        <v>26</v>
      </c>
      <c r="D66" s="14">
        <v>1969</v>
      </c>
      <c r="E66" s="13" t="s">
        <v>26</v>
      </c>
      <c r="F66" s="13">
        <v>39</v>
      </c>
      <c r="G66" s="13" t="s">
        <v>15</v>
      </c>
      <c r="H66" s="15">
        <v>3.3506944444444443E-2</v>
      </c>
      <c r="I66" s="16">
        <f>(33300/2895)*3.6</f>
        <v>41.409326424870464</v>
      </c>
    </row>
    <row r="67" spans="1:9" x14ac:dyDescent="0.25">
      <c r="A67" s="17">
        <v>13</v>
      </c>
      <c r="B67" s="13" t="s">
        <v>27</v>
      </c>
      <c r="C67" s="13" t="s">
        <v>26</v>
      </c>
      <c r="D67" s="14">
        <v>1975</v>
      </c>
      <c r="E67" s="13" t="s">
        <v>26</v>
      </c>
      <c r="F67" s="13">
        <v>39</v>
      </c>
      <c r="G67" s="13" t="s">
        <v>15</v>
      </c>
      <c r="H67" s="15">
        <v>3.3506944444444443E-2</v>
      </c>
      <c r="I67" s="16">
        <f t="shared" ref="I67:I68" si="12">(33300/2895)*3.6</f>
        <v>41.409326424870464</v>
      </c>
    </row>
    <row r="68" spans="1:9" x14ac:dyDescent="0.25">
      <c r="A68" s="17">
        <v>13</v>
      </c>
      <c r="B68" s="13" t="s">
        <v>28</v>
      </c>
      <c r="C68" s="13" t="s">
        <v>26</v>
      </c>
      <c r="D68" s="14">
        <v>1967</v>
      </c>
      <c r="E68" s="13" t="s">
        <v>29</v>
      </c>
      <c r="F68" s="13">
        <v>39</v>
      </c>
      <c r="G68" s="13" t="s">
        <v>15</v>
      </c>
      <c r="H68" s="15">
        <v>3.3506944444444443E-2</v>
      </c>
      <c r="I68" s="16">
        <f t="shared" si="12"/>
        <v>41.409326424870464</v>
      </c>
    </row>
    <row r="69" spans="1:9" x14ac:dyDescent="0.25">
      <c r="A69" s="17">
        <v>13</v>
      </c>
      <c r="B69" s="13" t="s">
        <v>35</v>
      </c>
      <c r="C69" s="13" t="s">
        <v>26</v>
      </c>
      <c r="D69" s="14">
        <v>1979</v>
      </c>
      <c r="E69" s="13" t="s">
        <v>36</v>
      </c>
      <c r="F69" s="13">
        <v>39</v>
      </c>
      <c r="G69" s="13" t="s">
        <v>15</v>
      </c>
      <c r="H69" s="15">
        <v>3.3773148148148149E-2</v>
      </c>
      <c r="I69" s="16">
        <f>(33300/2918)*3.6</f>
        <v>41.08293351610692</v>
      </c>
    </row>
    <row r="70" spans="1:9" x14ac:dyDescent="0.25">
      <c r="A70" s="17"/>
      <c r="B70" s="13"/>
      <c r="C70" s="13"/>
      <c r="D70" s="14"/>
      <c r="E70" s="13"/>
      <c r="F70" s="13"/>
      <c r="G70" s="13"/>
      <c r="H70" s="15"/>
      <c r="I70" s="16"/>
    </row>
    <row r="71" spans="1:9" x14ac:dyDescent="0.25">
      <c r="A71" s="17">
        <v>14</v>
      </c>
      <c r="B71" s="13" t="s">
        <v>143</v>
      </c>
      <c r="C71" s="13" t="s">
        <v>144</v>
      </c>
      <c r="D71" s="14">
        <v>1971</v>
      </c>
      <c r="E71" s="13" t="s">
        <v>124</v>
      </c>
      <c r="F71" s="13">
        <v>6</v>
      </c>
      <c r="G71" s="13" t="s">
        <v>101</v>
      </c>
      <c r="H71" s="15">
        <v>3.3657407407407407E-2</v>
      </c>
      <c r="I71" s="16">
        <f>(33300/2908)*3.6</f>
        <v>41.2242090784044</v>
      </c>
    </row>
    <row r="72" spans="1:9" x14ac:dyDescent="0.25">
      <c r="A72" s="17">
        <v>14</v>
      </c>
      <c r="B72" s="13" t="s">
        <v>145</v>
      </c>
      <c r="C72" s="13" t="s">
        <v>144</v>
      </c>
      <c r="D72" s="14">
        <v>1972</v>
      </c>
      <c r="E72" s="13" t="s">
        <v>124</v>
      </c>
      <c r="F72" s="13">
        <v>6</v>
      </c>
      <c r="G72" s="13" t="s">
        <v>101</v>
      </c>
      <c r="H72" s="15">
        <v>3.3657407407407407E-2</v>
      </c>
      <c r="I72" s="16">
        <f t="shared" ref="I72:I74" si="13">(33300/2908)*3.6</f>
        <v>41.2242090784044</v>
      </c>
    </row>
    <row r="73" spans="1:9" x14ac:dyDescent="0.25">
      <c r="A73" s="17">
        <v>14</v>
      </c>
      <c r="B73" s="13" t="s">
        <v>146</v>
      </c>
      <c r="C73" s="13" t="s">
        <v>144</v>
      </c>
      <c r="D73" s="14">
        <v>1981</v>
      </c>
      <c r="E73" s="13" t="s">
        <v>124</v>
      </c>
      <c r="F73" s="13">
        <v>6</v>
      </c>
      <c r="G73" s="13" t="s">
        <v>101</v>
      </c>
      <c r="H73" s="15">
        <v>3.3657407407407407E-2</v>
      </c>
      <c r="I73" s="16">
        <f t="shared" si="13"/>
        <v>41.2242090784044</v>
      </c>
    </row>
    <row r="74" spans="1:9" x14ac:dyDescent="0.25">
      <c r="A74" s="17">
        <v>14</v>
      </c>
      <c r="B74" s="13" t="s">
        <v>147</v>
      </c>
      <c r="C74" s="13" t="s">
        <v>144</v>
      </c>
      <c r="D74" s="14">
        <v>1978</v>
      </c>
      <c r="E74" s="13" t="s">
        <v>124</v>
      </c>
      <c r="F74" s="13">
        <v>6</v>
      </c>
      <c r="G74" s="13" t="s">
        <v>101</v>
      </c>
      <c r="H74" s="15">
        <v>3.3657407407407407E-2</v>
      </c>
      <c r="I74" s="16">
        <f t="shared" si="13"/>
        <v>41.2242090784044</v>
      </c>
    </row>
    <row r="75" spans="1:9" x14ac:dyDescent="0.25">
      <c r="A75" s="17"/>
      <c r="B75" s="13"/>
      <c r="C75" s="13"/>
      <c r="D75" s="14"/>
      <c r="E75" s="13"/>
      <c r="F75" s="13"/>
      <c r="G75" s="13"/>
      <c r="H75" s="15"/>
      <c r="I75" s="16"/>
    </row>
    <row r="76" spans="1:9" x14ac:dyDescent="0.25">
      <c r="A76" s="17">
        <v>15</v>
      </c>
      <c r="B76" s="13" t="s">
        <v>148</v>
      </c>
      <c r="C76" s="13" t="s">
        <v>149</v>
      </c>
      <c r="D76" s="14">
        <v>1981</v>
      </c>
      <c r="E76" s="13" t="s">
        <v>149</v>
      </c>
      <c r="F76" s="13">
        <v>28</v>
      </c>
      <c r="G76" s="13" t="s">
        <v>101</v>
      </c>
      <c r="H76" s="15">
        <v>3.366898148148148E-2</v>
      </c>
      <c r="I76" s="16">
        <f>(33300/2909)*3.6</f>
        <v>41.21003781368168</v>
      </c>
    </row>
    <row r="77" spans="1:9" x14ac:dyDescent="0.25">
      <c r="A77" s="17">
        <v>15</v>
      </c>
      <c r="B77" s="13" t="s">
        <v>150</v>
      </c>
      <c r="C77" s="13" t="s">
        <v>149</v>
      </c>
      <c r="D77" s="14">
        <v>1982</v>
      </c>
      <c r="E77" s="13" t="s">
        <v>149</v>
      </c>
      <c r="F77" s="13">
        <v>28</v>
      </c>
      <c r="G77" s="13" t="s">
        <v>101</v>
      </c>
      <c r="H77" s="15">
        <v>3.366898148148148E-2</v>
      </c>
      <c r="I77" s="16">
        <f t="shared" ref="I77:I78" si="14">(33300/2909)*3.6</f>
        <v>41.21003781368168</v>
      </c>
    </row>
    <row r="78" spans="1:9" x14ac:dyDescent="0.25">
      <c r="A78" s="17">
        <v>15</v>
      </c>
      <c r="B78" s="13" t="s">
        <v>151</v>
      </c>
      <c r="C78" s="13" t="s">
        <v>149</v>
      </c>
      <c r="D78" s="14">
        <v>1969</v>
      </c>
      <c r="E78" s="13" t="s">
        <v>149</v>
      </c>
      <c r="F78" s="13">
        <v>28</v>
      </c>
      <c r="G78" s="13" t="s">
        <v>101</v>
      </c>
      <c r="H78" s="15">
        <v>3.366898148148148E-2</v>
      </c>
      <c r="I78" s="16">
        <f t="shared" si="14"/>
        <v>41.21003781368168</v>
      </c>
    </row>
    <row r="79" spans="1:9" x14ac:dyDescent="0.25">
      <c r="A79" s="17">
        <v>15</v>
      </c>
      <c r="B79" s="13" t="s">
        <v>163</v>
      </c>
      <c r="C79" s="13" t="s">
        <v>149</v>
      </c>
      <c r="D79" s="14">
        <v>1974</v>
      </c>
      <c r="E79" s="13" t="s">
        <v>149</v>
      </c>
      <c r="F79" s="13">
        <v>28</v>
      </c>
      <c r="G79" s="13" t="s">
        <v>101</v>
      </c>
      <c r="H79" s="15">
        <v>3.5370370370370365E-2</v>
      </c>
      <c r="I79" s="16">
        <f>(33300/3056)*3.6</f>
        <v>39.227748691099478</v>
      </c>
    </row>
    <row r="80" spans="1:9" x14ac:dyDescent="0.25">
      <c r="A80" s="17"/>
      <c r="B80" s="13"/>
      <c r="C80" s="13"/>
      <c r="D80" s="14"/>
      <c r="E80" s="13"/>
      <c r="F80" s="13"/>
      <c r="G80" s="13"/>
      <c r="H80" s="15"/>
      <c r="I80" s="16"/>
    </row>
    <row r="81" spans="1:9" x14ac:dyDescent="0.25">
      <c r="A81" s="17">
        <v>16</v>
      </c>
      <c r="B81" s="13" t="s">
        <v>152</v>
      </c>
      <c r="C81" s="13" t="s">
        <v>153</v>
      </c>
      <c r="D81" s="14">
        <v>1979</v>
      </c>
      <c r="E81" s="13" t="s">
        <v>153</v>
      </c>
      <c r="F81" s="13">
        <v>4</v>
      </c>
      <c r="G81" s="13" t="s">
        <v>101</v>
      </c>
      <c r="H81" s="15">
        <v>3.3703703703703701E-2</v>
      </c>
      <c r="I81" s="16">
        <f>(33300/2912)*3.6</f>
        <v>41.167582417582416</v>
      </c>
    </row>
    <row r="82" spans="1:9" x14ac:dyDescent="0.25">
      <c r="A82" s="17">
        <v>16</v>
      </c>
      <c r="B82" s="13" t="s">
        <v>154</v>
      </c>
      <c r="C82" s="13" t="s">
        <v>153</v>
      </c>
      <c r="D82" s="14">
        <v>1986</v>
      </c>
      <c r="E82" s="13" t="s">
        <v>155</v>
      </c>
      <c r="F82" s="13">
        <v>4</v>
      </c>
      <c r="G82" s="13" t="s">
        <v>101</v>
      </c>
      <c r="H82" s="15">
        <v>3.3703703703703701E-2</v>
      </c>
      <c r="I82" s="16">
        <f t="shared" ref="I82:I83" si="15">(33300/2912)*3.6</f>
        <v>41.167582417582416</v>
      </c>
    </row>
    <row r="83" spans="1:9" x14ac:dyDescent="0.25">
      <c r="A83" s="17">
        <v>16</v>
      </c>
      <c r="B83" s="13" t="s">
        <v>156</v>
      </c>
      <c r="C83" s="13" t="s">
        <v>153</v>
      </c>
      <c r="D83" s="14">
        <v>1973</v>
      </c>
      <c r="E83" s="13" t="s">
        <v>153</v>
      </c>
      <c r="F83" s="13">
        <v>4</v>
      </c>
      <c r="G83" s="13" t="s">
        <v>101</v>
      </c>
      <c r="H83" s="15">
        <v>3.3703703703703701E-2</v>
      </c>
      <c r="I83" s="16">
        <f t="shared" si="15"/>
        <v>41.167582417582416</v>
      </c>
    </row>
    <row r="84" spans="1:9" x14ac:dyDescent="0.25">
      <c r="A84" s="17"/>
      <c r="B84" s="13"/>
      <c r="C84" s="13"/>
      <c r="D84" s="14"/>
      <c r="E84" s="13"/>
      <c r="F84" s="13"/>
      <c r="G84" s="13"/>
      <c r="H84" s="15"/>
      <c r="I84" s="16"/>
    </row>
    <row r="85" spans="1:9" x14ac:dyDescent="0.25">
      <c r="A85" s="17">
        <v>17</v>
      </c>
      <c r="B85" s="13" t="s">
        <v>30</v>
      </c>
      <c r="C85" s="13" t="s">
        <v>31</v>
      </c>
      <c r="D85" s="14">
        <v>1981</v>
      </c>
      <c r="E85" s="13" t="s">
        <v>21</v>
      </c>
      <c r="F85" s="13">
        <v>33</v>
      </c>
      <c r="G85" s="13" t="s">
        <v>15</v>
      </c>
      <c r="H85" s="15">
        <v>3.3726851851851855E-2</v>
      </c>
      <c r="I85" s="16">
        <f>(33300/2914)*3.6</f>
        <v>41.139327385037753</v>
      </c>
    </row>
    <row r="86" spans="1:9" x14ac:dyDescent="0.25">
      <c r="A86" s="17">
        <v>17</v>
      </c>
      <c r="B86" s="13" t="s">
        <v>32</v>
      </c>
      <c r="C86" s="13" t="s">
        <v>31</v>
      </c>
      <c r="D86" s="14">
        <v>1971</v>
      </c>
      <c r="E86" s="13" t="s">
        <v>21</v>
      </c>
      <c r="F86" s="13">
        <v>33</v>
      </c>
      <c r="G86" s="13" t="s">
        <v>15</v>
      </c>
      <c r="H86" s="15">
        <v>3.3726851851851855E-2</v>
      </c>
      <c r="I86" s="16">
        <f t="shared" ref="I86:I87" si="16">(33300/2914)*3.6</f>
        <v>41.139327385037753</v>
      </c>
    </row>
    <row r="87" spans="1:9" x14ac:dyDescent="0.25">
      <c r="A87" s="17">
        <v>17</v>
      </c>
      <c r="B87" s="13" t="s">
        <v>33</v>
      </c>
      <c r="C87" s="13" t="s">
        <v>31</v>
      </c>
      <c r="D87" s="14">
        <v>1963</v>
      </c>
      <c r="E87" s="13" t="s">
        <v>34</v>
      </c>
      <c r="F87" s="13">
        <v>33</v>
      </c>
      <c r="G87" s="13" t="s">
        <v>15</v>
      </c>
      <c r="H87" s="15">
        <v>3.3726851851851855E-2</v>
      </c>
      <c r="I87" s="16">
        <f t="shared" si="16"/>
        <v>41.139327385037753</v>
      </c>
    </row>
    <row r="88" spans="1:9" x14ac:dyDescent="0.25">
      <c r="A88" s="17"/>
      <c r="B88" s="13"/>
      <c r="C88" s="13"/>
      <c r="D88" s="14"/>
      <c r="E88" s="13"/>
      <c r="F88" s="13"/>
      <c r="G88" s="13"/>
      <c r="H88" s="15"/>
      <c r="I88" s="16"/>
    </row>
    <row r="89" spans="1:9" x14ac:dyDescent="0.25">
      <c r="A89" s="17">
        <v>18</v>
      </c>
      <c r="B89" s="13" t="s">
        <v>207</v>
      </c>
      <c r="C89" s="13" t="s">
        <v>208</v>
      </c>
      <c r="D89" s="14">
        <v>1952</v>
      </c>
      <c r="E89" s="13" t="s">
        <v>198</v>
      </c>
      <c r="F89" s="13">
        <v>10</v>
      </c>
      <c r="G89" s="13" t="s">
        <v>199</v>
      </c>
      <c r="H89" s="15">
        <v>3.3912037037037039E-2</v>
      </c>
      <c r="I89" s="16">
        <f>(33300/2930)*3.6</f>
        <v>40.914675767918091</v>
      </c>
    </row>
    <row r="90" spans="1:9" x14ac:dyDescent="0.25">
      <c r="A90" s="17">
        <v>18</v>
      </c>
      <c r="B90" s="13" t="s">
        <v>209</v>
      </c>
      <c r="C90" s="13" t="s">
        <v>208</v>
      </c>
      <c r="D90" s="14">
        <v>1973</v>
      </c>
      <c r="E90" s="13" t="s">
        <v>198</v>
      </c>
      <c r="F90" s="13">
        <v>10</v>
      </c>
      <c r="G90" s="13" t="s">
        <v>199</v>
      </c>
      <c r="H90" s="15">
        <v>3.3912037037037039E-2</v>
      </c>
      <c r="I90" s="16">
        <f t="shared" ref="I90:I91" si="17">(33300/2930)*3.6</f>
        <v>40.914675767918091</v>
      </c>
    </row>
    <row r="91" spans="1:9" x14ac:dyDescent="0.25">
      <c r="A91" s="17">
        <v>18</v>
      </c>
      <c r="B91" s="13" t="s">
        <v>210</v>
      </c>
      <c r="C91" s="13" t="s">
        <v>208</v>
      </c>
      <c r="D91" s="14">
        <v>1958</v>
      </c>
      <c r="E91" s="13" t="s">
        <v>198</v>
      </c>
      <c r="F91" s="13">
        <v>10</v>
      </c>
      <c r="G91" s="13" t="s">
        <v>199</v>
      </c>
      <c r="H91" s="15">
        <v>3.3912037037037039E-2</v>
      </c>
      <c r="I91" s="16">
        <f t="shared" si="17"/>
        <v>40.914675767918091</v>
      </c>
    </row>
    <row r="92" spans="1:9" x14ac:dyDescent="0.25">
      <c r="A92" s="17"/>
      <c r="B92" s="13"/>
      <c r="C92" s="13"/>
      <c r="D92" s="14"/>
      <c r="E92" s="13"/>
      <c r="F92" s="13"/>
      <c r="G92" s="13"/>
      <c r="H92" s="15"/>
      <c r="I92" s="16"/>
    </row>
    <row r="93" spans="1:9" x14ac:dyDescent="0.25">
      <c r="A93" s="17">
        <v>19</v>
      </c>
      <c r="B93" s="13" t="s">
        <v>211</v>
      </c>
      <c r="C93" s="13" t="s">
        <v>212</v>
      </c>
      <c r="D93" s="14">
        <v>1947</v>
      </c>
      <c r="E93" s="13" t="s">
        <v>212</v>
      </c>
      <c r="F93" s="13">
        <v>23</v>
      </c>
      <c r="G93" s="13" t="s">
        <v>199</v>
      </c>
      <c r="H93" s="15">
        <v>3.4143518518518517E-2</v>
      </c>
      <c r="I93" s="16">
        <f>(33300/2950)*3.6</f>
        <v>40.637288135593224</v>
      </c>
    </row>
    <row r="94" spans="1:9" x14ac:dyDescent="0.25">
      <c r="A94" s="17">
        <v>19</v>
      </c>
      <c r="B94" s="13" t="s">
        <v>213</v>
      </c>
      <c r="C94" s="13" t="s">
        <v>212</v>
      </c>
      <c r="D94" s="14">
        <v>1974</v>
      </c>
      <c r="E94" s="13" t="s">
        <v>212</v>
      </c>
      <c r="F94" s="13">
        <v>23</v>
      </c>
      <c r="G94" s="13" t="s">
        <v>199</v>
      </c>
      <c r="H94" s="15">
        <v>3.4143518518518517E-2</v>
      </c>
      <c r="I94" s="16">
        <f t="shared" ref="I94:I96" si="18">(33300/2950)*3.6</f>
        <v>40.637288135593224</v>
      </c>
    </row>
    <row r="95" spans="1:9" x14ac:dyDescent="0.25">
      <c r="A95" s="17">
        <v>19</v>
      </c>
      <c r="B95" s="13" t="s">
        <v>214</v>
      </c>
      <c r="C95" s="13" t="s">
        <v>212</v>
      </c>
      <c r="D95" s="14">
        <v>1959</v>
      </c>
      <c r="E95" s="13" t="s">
        <v>212</v>
      </c>
      <c r="F95" s="13">
        <v>23</v>
      </c>
      <c r="G95" s="13" t="s">
        <v>199</v>
      </c>
      <c r="H95" s="15">
        <v>3.4143518518518517E-2</v>
      </c>
      <c r="I95" s="16">
        <f t="shared" si="18"/>
        <v>40.637288135593224</v>
      </c>
    </row>
    <row r="96" spans="1:9" x14ac:dyDescent="0.25">
      <c r="A96" s="17">
        <v>19</v>
      </c>
      <c r="B96" s="13" t="s">
        <v>215</v>
      </c>
      <c r="C96" s="13" t="s">
        <v>212</v>
      </c>
      <c r="D96" s="14">
        <v>1986</v>
      </c>
      <c r="E96" s="13" t="s">
        <v>212</v>
      </c>
      <c r="F96" s="13">
        <v>23</v>
      </c>
      <c r="G96" s="13" t="s">
        <v>199</v>
      </c>
      <c r="H96" s="15">
        <v>3.4143518518518517E-2</v>
      </c>
      <c r="I96" s="16">
        <f t="shared" si="18"/>
        <v>40.637288135593224</v>
      </c>
    </row>
    <row r="97" spans="1:9" x14ac:dyDescent="0.25">
      <c r="A97" s="17"/>
      <c r="B97" s="13"/>
      <c r="C97" s="13"/>
      <c r="D97" s="14"/>
      <c r="E97" s="13"/>
      <c r="F97" s="13"/>
      <c r="G97" s="13"/>
      <c r="H97" s="15"/>
      <c r="I97" s="16"/>
    </row>
    <row r="98" spans="1:9" x14ac:dyDescent="0.25">
      <c r="A98" s="17">
        <v>20</v>
      </c>
      <c r="B98" s="13" t="s">
        <v>216</v>
      </c>
      <c r="C98" s="13" t="s">
        <v>217</v>
      </c>
      <c r="D98" s="14">
        <v>1971</v>
      </c>
      <c r="E98" s="13" t="s">
        <v>218</v>
      </c>
      <c r="F98" s="13">
        <v>13</v>
      </c>
      <c r="G98" s="13" t="s">
        <v>199</v>
      </c>
      <c r="H98" s="15">
        <v>3.4247685185185187E-2</v>
      </c>
      <c r="I98" s="16">
        <f>(33300/2959)*3.6</f>
        <v>40.513687056437988</v>
      </c>
    </row>
    <row r="99" spans="1:9" x14ac:dyDescent="0.25">
      <c r="A99" s="17">
        <v>20</v>
      </c>
      <c r="B99" s="13" t="s">
        <v>219</v>
      </c>
      <c r="C99" s="13" t="s">
        <v>217</v>
      </c>
      <c r="D99" s="14">
        <v>1972</v>
      </c>
      <c r="E99" s="13" t="s">
        <v>218</v>
      </c>
      <c r="F99" s="13">
        <v>13</v>
      </c>
      <c r="G99" s="13" t="s">
        <v>199</v>
      </c>
      <c r="H99" s="15">
        <v>3.4247685185185187E-2</v>
      </c>
      <c r="I99" s="16">
        <f t="shared" ref="I99:I101" si="19">(33300/2959)*3.6</f>
        <v>40.513687056437988</v>
      </c>
    </row>
    <row r="100" spans="1:9" x14ac:dyDescent="0.25">
      <c r="A100" s="17">
        <v>20</v>
      </c>
      <c r="B100" s="13" t="s">
        <v>220</v>
      </c>
      <c r="C100" s="13" t="s">
        <v>217</v>
      </c>
      <c r="D100" s="14">
        <v>1971</v>
      </c>
      <c r="E100" s="13" t="s">
        <v>218</v>
      </c>
      <c r="F100" s="13">
        <v>13</v>
      </c>
      <c r="G100" s="13" t="s">
        <v>199</v>
      </c>
      <c r="H100" s="15">
        <v>3.4247685185185187E-2</v>
      </c>
      <c r="I100" s="16">
        <f t="shared" si="19"/>
        <v>40.513687056437988</v>
      </c>
    </row>
    <row r="101" spans="1:9" x14ac:dyDescent="0.25">
      <c r="A101" s="17">
        <v>20</v>
      </c>
      <c r="B101" s="13" t="s">
        <v>221</v>
      </c>
      <c r="C101" s="13" t="s">
        <v>217</v>
      </c>
      <c r="D101" s="14">
        <v>1966</v>
      </c>
      <c r="E101" s="13" t="s">
        <v>218</v>
      </c>
      <c r="F101" s="13">
        <v>13</v>
      </c>
      <c r="G101" s="13" t="s">
        <v>199</v>
      </c>
      <c r="H101" s="15">
        <v>3.4247685185185187E-2</v>
      </c>
      <c r="I101" s="16">
        <f t="shared" si="19"/>
        <v>40.513687056437988</v>
      </c>
    </row>
    <row r="102" spans="1:9" x14ac:dyDescent="0.25">
      <c r="A102" s="17"/>
      <c r="B102" s="13"/>
      <c r="C102" s="13"/>
      <c r="D102" s="14"/>
      <c r="E102" s="13"/>
      <c r="F102" s="13"/>
      <c r="G102" s="13"/>
      <c r="H102" s="15"/>
      <c r="I102" s="16"/>
    </row>
    <row r="103" spans="1:9" x14ac:dyDescent="0.25">
      <c r="A103" s="17">
        <v>21</v>
      </c>
      <c r="B103" s="13" t="s">
        <v>37</v>
      </c>
      <c r="C103" s="13" t="s">
        <v>38</v>
      </c>
      <c r="D103" s="14">
        <v>1964</v>
      </c>
      <c r="E103" s="13" t="s">
        <v>39</v>
      </c>
      <c r="F103" s="13">
        <v>36</v>
      </c>
      <c r="G103" s="13" t="s">
        <v>15</v>
      </c>
      <c r="H103" s="15">
        <v>3.4409722222222223E-2</v>
      </c>
      <c r="I103" s="16">
        <f>(33300/2973)*3.6</f>
        <v>40.322906155398584</v>
      </c>
    </row>
    <row r="104" spans="1:9" x14ac:dyDescent="0.25">
      <c r="A104" s="17">
        <v>21</v>
      </c>
      <c r="B104" s="13" t="s">
        <v>40</v>
      </c>
      <c r="C104" s="13" t="s">
        <v>38</v>
      </c>
      <c r="D104" s="14">
        <v>1989</v>
      </c>
      <c r="E104" s="13" t="s">
        <v>39</v>
      </c>
      <c r="F104" s="13">
        <v>36</v>
      </c>
      <c r="G104" s="13" t="s">
        <v>15</v>
      </c>
      <c r="H104" s="15">
        <v>3.4409722222222223E-2</v>
      </c>
      <c r="I104" s="16">
        <f t="shared" ref="I104:I105" si="20">(33300/2973)*3.6</f>
        <v>40.322906155398584</v>
      </c>
    </row>
    <row r="105" spans="1:9" x14ac:dyDescent="0.25">
      <c r="A105" s="17">
        <v>21</v>
      </c>
      <c r="B105" s="13" t="s">
        <v>41</v>
      </c>
      <c r="C105" s="13" t="s">
        <v>38</v>
      </c>
      <c r="D105" s="14">
        <v>1965</v>
      </c>
      <c r="E105" s="13" t="s">
        <v>39</v>
      </c>
      <c r="F105" s="13">
        <v>36</v>
      </c>
      <c r="G105" s="13" t="s">
        <v>15</v>
      </c>
      <c r="H105" s="15">
        <v>3.4409722222222223E-2</v>
      </c>
      <c r="I105" s="16">
        <f t="shared" si="20"/>
        <v>40.322906155398584</v>
      </c>
    </row>
    <row r="106" spans="1:9" x14ac:dyDescent="0.25">
      <c r="A106" s="17"/>
      <c r="B106" s="13"/>
      <c r="C106" s="13"/>
      <c r="D106" s="14"/>
      <c r="E106" s="13"/>
      <c r="F106" s="13"/>
      <c r="G106" s="13"/>
      <c r="H106" s="15"/>
      <c r="I106" s="16"/>
    </row>
    <row r="107" spans="1:9" x14ac:dyDescent="0.25">
      <c r="A107" s="17">
        <v>22</v>
      </c>
      <c r="B107" s="13" t="s">
        <v>74</v>
      </c>
      <c r="C107" s="13" t="s">
        <v>75</v>
      </c>
      <c r="D107" s="14">
        <v>2001</v>
      </c>
      <c r="E107" s="13" t="s">
        <v>76</v>
      </c>
      <c r="F107" s="13">
        <v>26</v>
      </c>
      <c r="G107" s="13" t="s">
        <v>77</v>
      </c>
      <c r="H107" s="15">
        <v>3.4502314814814812E-2</v>
      </c>
      <c r="I107" s="16">
        <f>(33300/2981)*3.6</f>
        <v>40.214693056021467</v>
      </c>
    </row>
    <row r="108" spans="1:9" x14ac:dyDescent="0.25">
      <c r="A108" s="17">
        <v>22</v>
      </c>
      <c r="B108" s="13" t="s">
        <v>78</v>
      </c>
      <c r="C108" s="13" t="s">
        <v>75</v>
      </c>
      <c r="D108" s="14">
        <v>2001</v>
      </c>
      <c r="E108" s="13" t="s">
        <v>76</v>
      </c>
      <c r="F108" s="13">
        <v>26</v>
      </c>
      <c r="G108" s="13" t="s">
        <v>77</v>
      </c>
      <c r="H108" s="15">
        <v>3.4502314814814812E-2</v>
      </c>
      <c r="I108" s="16">
        <f t="shared" ref="I108:I110" si="21">(33300/2981)*3.6</f>
        <v>40.214693056021467</v>
      </c>
    </row>
    <row r="109" spans="1:9" x14ac:dyDescent="0.25">
      <c r="A109" s="17">
        <v>22</v>
      </c>
      <c r="B109" s="13" t="s">
        <v>79</v>
      </c>
      <c r="C109" s="13" t="s">
        <v>75</v>
      </c>
      <c r="D109" s="14">
        <v>1998</v>
      </c>
      <c r="E109" s="13" t="s">
        <v>76</v>
      </c>
      <c r="F109" s="13">
        <v>26</v>
      </c>
      <c r="G109" s="13" t="s">
        <v>77</v>
      </c>
      <c r="H109" s="15">
        <v>3.4502314814814812E-2</v>
      </c>
      <c r="I109" s="16">
        <f t="shared" si="21"/>
        <v>40.214693056021467</v>
      </c>
    </row>
    <row r="110" spans="1:9" x14ac:dyDescent="0.25">
      <c r="A110" s="17">
        <v>22</v>
      </c>
      <c r="B110" s="13" t="s">
        <v>80</v>
      </c>
      <c r="C110" s="13" t="s">
        <v>75</v>
      </c>
      <c r="D110" s="14">
        <v>2001</v>
      </c>
      <c r="E110" s="13" t="s">
        <v>76</v>
      </c>
      <c r="F110" s="13">
        <v>26</v>
      </c>
      <c r="G110" s="13" t="s">
        <v>77</v>
      </c>
      <c r="H110" s="15">
        <v>3.4502314814814812E-2</v>
      </c>
      <c r="I110" s="16">
        <f t="shared" si="21"/>
        <v>40.214693056021467</v>
      </c>
    </row>
    <row r="111" spans="1:9" x14ac:dyDescent="0.25">
      <c r="A111" s="17"/>
      <c r="B111" s="13"/>
      <c r="C111" s="13"/>
      <c r="D111" s="14"/>
      <c r="E111" s="13"/>
      <c r="F111" s="13"/>
      <c r="G111" s="13"/>
      <c r="H111" s="15"/>
      <c r="I111" s="16"/>
    </row>
    <row r="112" spans="1:9" x14ac:dyDescent="0.25">
      <c r="A112" s="17">
        <v>23</v>
      </c>
      <c r="B112" s="13" t="s">
        <v>158</v>
      </c>
      <c r="C112" s="13" t="s">
        <v>159</v>
      </c>
      <c r="D112" s="14">
        <v>1974</v>
      </c>
      <c r="E112" s="13" t="s">
        <v>113</v>
      </c>
      <c r="F112" s="13">
        <v>31</v>
      </c>
      <c r="G112" s="13" t="s">
        <v>101</v>
      </c>
      <c r="H112" s="18">
        <v>3.4513888888888893E-2</v>
      </c>
      <c r="I112" s="16">
        <f>(33300/2982)*3.6</f>
        <v>40.201207243460765</v>
      </c>
    </row>
    <row r="113" spans="1:9" x14ac:dyDescent="0.25">
      <c r="A113" s="17">
        <v>23</v>
      </c>
      <c r="B113" s="13" t="s">
        <v>160</v>
      </c>
      <c r="C113" s="13" t="s">
        <v>159</v>
      </c>
      <c r="D113" s="14">
        <v>1965</v>
      </c>
      <c r="E113" s="13" t="s">
        <v>113</v>
      </c>
      <c r="F113" s="13">
        <v>31</v>
      </c>
      <c r="G113" s="13" t="s">
        <v>101</v>
      </c>
      <c r="H113" s="18">
        <v>3.4513888888888893E-2</v>
      </c>
      <c r="I113" s="16">
        <f t="shared" ref="I113:I115" si="22">(33300/2982)*3.6</f>
        <v>40.201207243460765</v>
      </c>
    </row>
    <row r="114" spans="1:9" x14ac:dyDescent="0.25">
      <c r="A114" s="17">
        <v>23</v>
      </c>
      <c r="B114" s="13" t="s">
        <v>161</v>
      </c>
      <c r="C114" s="13" t="s">
        <v>159</v>
      </c>
      <c r="D114" s="14">
        <v>1979</v>
      </c>
      <c r="E114" s="13" t="s">
        <v>113</v>
      </c>
      <c r="F114" s="13">
        <v>31</v>
      </c>
      <c r="G114" s="13" t="s">
        <v>101</v>
      </c>
      <c r="H114" s="15">
        <v>3.4513888888888893E-2</v>
      </c>
      <c r="I114" s="16">
        <f t="shared" si="22"/>
        <v>40.201207243460765</v>
      </c>
    </row>
    <row r="115" spans="1:9" x14ac:dyDescent="0.25">
      <c r="A115" s="17">
        <v>23</v>
      </c>
      <c r="B115" s="13" t="s">
        <v>162</v>
      </c>
      <c r="C115" s="13" t="s">
        <v>159</v>
      </c>
      <c r="D115" s="14">
        <v>1979</v>
      </c>
      <c r="E115" s="13" t="s">
        <v>113</v>
      </c>
      <c r="F115" s="13">
        <v>31</v>
      </c>
      <c r="G115" s="13" t="s">
        <v>101</v>
      </c>
      <c r="H115" s="15">
        <v>3.4513888888888893E-2</v>
      </c>
      <c r="I115" s="16">
        <f t="shared" si="22"/>
        <v>40.201207243460765</v>
      </c>
    </row>
    <row r="116" spans="1:9" x14ac:dyDescent="0.25">
      <c r="A116" s="17"/>
      <c r="B116" s="13"/>
      <c r="C116" s="13"/>
      <c r="D116" s="14"/>
      <c r="E116" s="13"/>
      <c r="F116" s="13"/>
      <c r="G116" s="13"/>
      <c r="H116" s="15"/>
      <c r="I116" s="16"/>
    </row>
    <row r="117" spans="1:9" x14ac:dyDescent="0.25">
      <c r="A117" s="17">
        <v>24</v>
      </c>
      <c r="B117" s="13" t="s">
        <v>222</v>
      </c>
      <c r="C117" s="13" t="s">
        <v>223</v>
      </c>
      <c r="D117" s="14">
        <v>1956</v>
      </c>
      <c r="E117" s="13" t="s">
        <v>224</v>
      </c>
      <c r="F117" s="13">
        <v>19</v>
      </c>
      <c r="G117" s="13" t="s">
        <v>199</v>
      </c>
      <c r="H117" s="15">
        <v>3.4571759259259253E-2</v>
      </c>
      <c r="I117" s="16">
        <f>(33300/2987)*3.6</f>
        <v>40.133913625711415</v>
      </c>
    </row>
    <row r="118" spans="1:9" x14ac:dyDescent="0.25">
      <c r="A118" s="17">
        <v>24</v>
      </c>
      <c r="B118" s="13" t="s">
        <v>225</v>
      </c>
      <c r="C118" s="13" t="s">
        <v>223</v>
      </c>
      <c r="D118" s="14">
        <v>1988</v>
      </c>
      <c r="E118" s="13" t="s">
        <v>226</v>
      </c>
      <c r="F118" s="13">
        <v>19</v>
      </c>
      <c r="G118" s="13" t="s">
        <v>199</v>
      </c>
      <c r="H118" s="15">
        <v>3.4571759259259253E-2</v>
      </c>
      <c r="I118" s="16">
        <f t="shared" ref="I118:I120" si="23">(33300/2987)*3.6</f>
        <v>40.133913625711415</v>
      </c>
    </row>
    <row r="119" spans="1:9" x14ac:dyDescent="0.25">
      <c r="A119" s="17">
        <v>24</v>
      </c>
      <c r="B119" s="13" t="s">
        <v>227</v>
      </c>
      <c r="C119" s="13" t="s">
        <v>223</v>
      </c>
      <c r="D119" s="14">
        <v>1988</v>
      </c>
      <c r="E119" s="13" t="s">
        <v>226</v>
      </c>
      <c r="F119" s="13">
        <v>19</v>
      </c>
      <c r="G119" s="13" t="s">
        <v>199</v>
      </c>
      <c r="H119" s="15">
        <v>3.4571759259259253E-2</v>
      </c>
      <c r="I119" s="16">
        <f t="shared" si="23"/>
        <v>40.133913625711415</v>
      </c>
    </row>
    <row r="120" spans="1:9" x14ac:dyDescent="0.25">
      <c r="A120" s="17">
        <v>24</v>
      </c>
      <c r="B120" s="13" t="s">
        <v>228</v>
      </c>
      <c r="C120" s="13" t="s">
        <v>223</v>
      </c>
      <c r="D120" s="14">
        <v>1983</v>
      </c>
      <c r="E120" s="13" t="s">
        <v>226</v>
      </c>
      <c r="F120" s="13">
        <v>19</v>
      </c>
      <c r="G120" s="13" t="s">
        <v>199</v>
      </c>
      <c r="H120" s="15">
        <v>3.4571759259259253E-2</v>
      </c>
      <c r="I120" s="16">
        <f t="shared" si="23"/>
        <v>40.133913625711415</v>
      </c>
    </row>
    <row r="121" spans="1:9" x14ac:dyDescent="0.25">
      <c r="A121" s="17"/>
      <c r="B121" s="13"/>
      <c r="C121" s="13"/>
      <c r="D121" s="14"/>
      <c r="E121" s="13"/>
      <c r="F121" s="13"/>
      <c r="G121" s="13"/>
      <c r="H121" s="15"/>
      <c r="I121" s="16"/>
    </row>
    <row r="122" spans="1:9" x14ac:dyDescent="0.25">
      <c r="A122" s="17">
        <v>25</v>
      </c>
      <c r="B122" s="13" t="s">
        <v>42</v>
      </c>
      <c r="C122" s="13" t="s">
        <v>43</v>
      </c>
      <c r="D122" s="14">
        <v>1986</v>
      </c>
      <c r="E122" s="13" t="s">
        <v>44</v>
      </c>
      <c r="F122" s="13">
        <v>40</v>
      </c>
      <c r="G122" s="13" t="s">
        <v>15</v>
      </c>
      <c r="H122" s="15">
        <v>3.4768518518518525E-2</v>
      </c>
      <c r="I122" s="16">
        <f>(33300/3004)*3.6</f>
        <v>39.906790945406129</v>
      </c>
    </row>
    <row r="123" spans="1:9" x14ac:dyDescent="0.25">
      <c r="A123" s="17">
        <v>25</v>
      </c>
      <c r="B123" s="13" t="s">
        <v>45</v>
      </c>
      <c r="C123" s="13" t="s">
        <v>43</v>
      </c>
      <c r="D123" s="14">
        <v>1992</v>
      </c>
      <c r="E123" s="13" t="s">
        <v>44</v>
      </c>
      <c r="F123" s="13">
        <v>40</v>
      </c>
      <c r="G123" s="13" t="s">
        <v>15</v>
      </c>
      <c r="H123" s="15">
        <v>3.4768518518518525E-2</v>
      </c>
      <c r="I123" s="16">
        <f t="shared" ref="I123:I125" si="24">(33300/3004)*3.6</f>
        <v>39.906790945406129</v>
      </c>
    </row>
    <row r="124" spans="1:9" x14ac:dyDescent="0.25">
      <c r="A124" s="17">
        <v>25</v>
      </c>
      <c r="B124" s="13" t="s">
        <v>46</v>
      </c>
      <c r="C124" s="13" t="s">
        <v>43</v>
      </c>
      <c r="D124" s="14">
        <v>1990</v>
      </c>
      <c r="E124" s="13" t="s">
        <v>44</v>
      </c>
      <c r="F124" s="13">
        <v>40</v>
      </c>
      <c r="G124" s="13" t="s">
        <v>15</v>
      </c>
      <c r="H124" s="15">
        <v>3.4768518518518525E-2</v>
      </c>
      <c r="I124" s="16">
        <f t="shared" si="24"/>
        <v>39.906790945406129</v>
      </c>
    </row>
    <row r="125" spans="1:9" x14ac:dyDescent="0.25">
      <c r="A125" s="17">
        <v>25</v>
      </c>
      <c r="B125" s="13" t="s">
        <v>47</v>
      </c>
      <c r="C125" s="13" t="s">
        <v>43</v>
      </c>
      <c r="D125" s="14">
        <v>1993</v>
      </c>
      <c r="E125" s="13" t="s">
        <v>44</v>
      </c>
      <c r="F125" s="13">
        <v>40</v>
      </c>
      <c r="G125" s="13" t="s">
        <v>15</v>
      </c>
      <c r="H125" s="15">
        <v>3.4768518518518525E-2</v>
      </c>
      <c r="I125" s="16">
        <f t="shared" si="24"/>
        <v>39.906790945406129</v>
      </c>
    </row>
    <row r="126" spans="1:9" x14ac:dyDescent="0.25">
      <c r="A126" s="17"/>
      <c r="B126" s="13"/>
      <c r="C126" s="13"/>
      <c r="D126" s="14"/>
      <c r="E126" s="13"/>
      <c r="F126" s="13"/>
      <c r="G126" s="13"/>
      <c r="H126" s="15"/>
      <c r="I126" s="16"/>
    </row>
    <row r="127" spans="1:9" x14ac:dyDescent="0.25">
      <c r="A127" s="17">
        <v>26</v>
      </c>
      <c r="B127" s="13" t="s">
        <v>229</v>
      </c>
      <c r="C127" s="13" t="s">
        <v>230</v>
      </c>
      <c r="D127" s="14">
        <v>1998</v>
      </c>
      <c r="E127" s="13" t="s">
        <v>218</v>
      </c>
      <c r="F127" s="13">
        <v>18</v>
      </c>
      <c r="G127" s="13" t="s">
        <v>199</v>
      </c>
      <c r="H127" s="15">
        <v>3.5520833333333328E-2</v>
      </c>
      <c r="I127" s="16">
        <f>(33300/3069)*3.6</f>
        <v>39.061583577712611</v>
      </c>
    </row>
    <row r="128" spans="1:9" x14ac:dyDescent="0.25">
      <c r="A128" s="17">
        <v>26</v>
      </c>
      <c r="B128" s="13" t="s">
        <v>231</v>
      </c>
      <c r="C128" s="13" t="s">
        <v>230</v>
      </c>
      <c r="D128" s="14">
        <v>1999</v>
      </c>
      <c r="E128" s="13" t="s">
        <v>226</v>
      </c>
      <c r="F128" s="13">
        <v>18</v>
      </c>
      <c r="G128" s="13" t="s">
        <v>199</v>
      </c>
      <c r="H128" s="15">
        <v>3.5520833333333328E-2</v>
      </c>
      <c r="I128" s="16">
        <f t="shared" ref="I128:I129" si="25">(33300/3069)*3.6</f>
        <v>39.061583577712611</v>
      </c>
    </row>
    <row r="129" spans="1:9" x14ac:dyDescent="0.25">
      <c r="A129" s="17">
        <v>26</v>
      </c>
      <c r="B129" s="13" t="s">
        <v>232</v>
      </c>
      <c r="C129" s="13" t="s">
        <v>230</v>
      </c>
      <c r="D129" s="14">
        <v>2001</v>
      </c>
      <c r="E129" s="13" t="s">
        <v>233</v>
      </c>
      <c r="F129" s="13">
        <v>18</v>
      </c>
      <c r="G129" s="13" t="s">
        <v>199</v>
      </c>
      <c r="H129" s="15">
        <v>3.5520833333333328E-2</v>
      </c>
      <c r="I129" s="16">
        <f t="shared" si="25"/>
        <v>39.061583577712611</v>
      </c>
    </row>
    <row r="130" spans="1:9" x14ac:dyDescent="0.25">
      <c r="A130" s="17">
        <v>26</v>
      </c>
      <c r="B130" s="13" t="s">
        <v>254</v>
      </c>
      <c r="C130" s="13" t="s">
        <v>230</v>
      </c>
      <c r="D130" s="14">
        <v>1998</v>
      </c>
      <c r="E130" s="13" t="s">
        <v>203</v>
      </c>
      <c r="F130" s="13">
        <v>18</v>
      </c>
      <c r="G130" s="13" t="s">
        <v>199</v>
      </c>
      <c r="H130" s="18" t="s">
        <v>193</v>
      </c>
      <c r="I130" s="16" t="s">
        <v>194</v>
      </c>
    </row>
    <row r="131" spans="1:9" x14ac:dyDescent="0.25">
      <c r="A131" s="17"/>
      <c r="B131" s="13"/>
      <c r="C131" s="13"/>
      <c r="D131" s="14"/>
      <c r="E131" s="13"/>
      <c r="F131" s="13"/>
      <c r="G131" s="13"/>
      <c r="H131" s="18"/>
      <c r="I131" s="16"/>
    </row>
    <row r="132" spans="1:9" x14ac:dyDescent="0.25">
      <c r="A132" s="17">
        <v>27</v>
      </c>
      <c r="B132" s="13" t="s">
        <v>234</v>
      </c>
      <c r="C132" s="13" t="s">
        <v>218</v>
      </c>
      <c r="D132" s="14">
        <v>1975</v>
      </c>
      <c r="E132" s="13" t="s">
        <v>218</v>
      </c>
      <c r="F132" s="13">
        <v>14</v>
      </c>
      <c r="G132" s="13" t="s">
        <v>199</v>
      </c>
      <c r="H132" s="15">
        <v>3.5543981481481475E-2</v>
      </c>
      <c r="I132" s="16">
        <f>(33300/3071)*3.6</f>
        <v>39.036144578313255</v>
      </c>
    </row>
    <row r="133" spans="1:9" x14ac:dyDescent="0.25">
      <c r="A133" s="17">
        <v>27</v>
      </c>
      <c r="B133" s="13" t="s">
        <v>235</v>
      </c>
      <c r="C133" s="13" t="s">
        <v>218</v>
      </c>
      <c r="D133" s="14">
        <v>1960</v>
      </c>
      <c r="E133" s="13" t="s">
        <v>218</v>
      </c>
      <c r="F133" s="13">
        <v>14</v>
      </c>
      <c r="G133" s="13" t="s">
        <v>199</v>
      </c>
      <c r="H133" s="15">
        <v>3.5543981481481475E-2</v>
      </c>
      <c r="I133" s="16">
        <f t="shared" ref="I133:I134" si="26">(33300/3071)*3.6</f>
        <v>39.036144578313255</v>
      </c>
    </row>
    <row r="134" spans="1:9" x14ac:dyDescent="0.25">
      <c r="A134" s="17">
        <v>27</v>
      </c>
      <c r="B134" s="13" t="s">
        <v>236</v>
      </c>
      <c r="C134" s="13" t="s">
        <v>218</v>
      </c>
      <c r="D134" s="14">
        <v>1971</v>
      </c>
      <c r="E134" s="13" t="s">
        <v>218</v>
      </c>
      <c r="F134" s="13">
        <v>14</v>
      </c>
      <c r="G134" s="13" t="s">
        <v>199</v>
      </c>
      <c r="H134" s="15">
        <v>3.5543981481481475E-2</v>
      </c>
      <c r="I134" s="16">
        <f t="shared" si="26"/>
        <v>39.036144578313255</v>
      </c>
    </row>
    <row r="135" spans="1:9" x14ac:dyDescent="0.25">
      <c r="A135" s="17"/>
      <c r="B135" s="13"/>
      <c r="C135" s="13"/>
      <c r="D135" s="14"/>
      <c r="E135" s="13"/>
      <c r="F135" s="13"/>
      <c r="G135" s="13"/>
      <c r="H135" s="15"/>
      <c r="I135" s="16"/>
    </row>
    <row r="136" spans="1:9" x14ac:dyDescent="0.25">
      <c r="A136" s="17">
        <v>28</v>
      </c>
      <c r="B136" s="13" t="s">
        <v>164</v>
      </c>
      <c r="C136" s="13" t="s">
        <v>165</v>
      </c>
      <c r="D136" s="14">
        <v>1977</v>
      </c>
      <c r="E136" s="13" t="s">
        <v>130</v>
      </c>
      <c r="F136" s="13">
        <v>35</v>
      </c>
      <c r="G136" s="13" t="s">
        <v>101</v>
      </c>
      <c r="H136" s="15">
        <v>3.5671296296296298E-2</v>
      </c>
      <c r="I136" s="16">
        <f>(33300/3082)*3.6</f>
        <v>38.896820246593123</v>
      </c>
    </row>
    <row r="137" spans="1:9" x14ac:dyDescent="0.25">
      <c r="A137" s="17">
        <v>28</v>
      </c>
      <c r="B137" s="13" t="s">
        <v>166</v>
      </c>
      <c r="C137" s="13" t="s">
        <v>165</v>
      </c>
      <c r="D137" s="14">
        <v>1976</v>
      </c>
      <c r="E137" s="13" t="s">
        <v>130</v>
      </c>
      <c r="F137" s="13">
        <v>35</v>
      </c>
      <c r="G137" s="13" t="s">
        <v>101</v>
      </c>
      <c r="H137" s="15">
        <v>3.5671296296296298E-2</v>
      </c>
      <c r="I137" s="16">
        <f t="shared" ref="I137:I139" si="27">(33300/3082)*3.6</f>
        <v>38.896820246593123</v>
      </c>
    </row>
    <row r="138" spans="1:9" x14ac:dyDescent="0.25">
      <c r="A138" s="17">
        <v>28</v>
      </c>
      <c r="B138" s="13" t="s">
        <v>167</v>
      </c>
      <c r="C138" s="13" t="s">
        <v>165</v>
      </c>
      <c r="D138" s="14">
        <v>1978</v>
      </c>
      <c r="E138" s="13" t="s">
        <v>130</v>
      </c>
      <c r="F138" s="13">
        <v>35</v>
      </c>
      <c r="G138" s="13" t="s">
        <v>101</v>
      </c>
      <c r="H138" s="15">
        <v>3.5671296296296298E-2</v>
      </c>
      <c r="I138" s="16">
        <f t="shared" si="27"/>
        <v>38.896820246593123</v>
      </c>
    </row>
    <row r="139" spans="1:9" x14ac:dyDescent="0.25">
      <c r="A139" s="17">
        <v>28</v>
      </c>
      <c r="B139" s="13" t="s">
        <v>168</v>
      </c>
      <c r="C139" s="13" t="s">
        <v>165</v>
      </c>
      <c r="D139" s="14">
        <v>1975</v>
      </c>
      <c r="E139" s="13" t="s">
        <v>130</v>
      </c>
      <c r="F139" s="13">
        <v>35</v>
      </c>
      <c r="G139" s="13" t="s">
        <v>101</v>
      </c>
      <c r="H139" s="15">
        <v>3.5671296296296298E-2</v>
      </c>
      <c r="I139" s="16">
        <f t="shared" si="27"/>
        <v>38.896820246593123</v>
      </c>
    </row>
    <row r="140" spans="1:9" x14ac:dyDescent="0.25">
      <c r="A140" s="17"/>
      <c r="B140" s="13"/>
      <c r="C140" s="13"/>
      <c r="D140" s="14"/>
      <c r="E140" s="13"/>
      <c r="F140" s="13"/>
      <c r="G140" s="13"/>
      <c r="H140" s="15"/>
      <c r="I140" s="16"/>
    </row>
    <row r="141" spans="1:9" x14ac:dyDescent="0.25">
      <c r="A141" s="17">
        <v>29</v>
      </c>
      <c r="B141" s="13" t="s">
        <v>48</v>
      </c>
      <c r="C141" s="13" t="s">
        <v>49</v>
      </c>
      <c r="D141" s="14">
        <v>1958</v>
      </c>
      <c r="E141" s="13" t="s">
        <v>50</v>
      </c>
      <c r="F141" s="13">
        <v>38</v>
      </c>
      <c r="G141" s="13" t="s">
        <v>15</v>
      </c>
      <c r="H141" s="15">
        <v>3.5879629629629629E-2</v>
      </c>
      <c r="I141" s="16">
        <f>(33300/3100)*3.6</f>
        <v>38.670967741935485</v>
      </c>
    </row>
    <row r="142" spans="1:9" x14ac:dyDescent="0.25">
      <c r="A142" s="17">
        <v>29</v>
      </c>
      <c r="B142" s="13" t="s">
        <v>51</v>
      </c>
      <c r="C142" s="13" t="s">
        <v>49</v>
      </c>
      <c r="D142" s="14">
        <v>1968</v>
      </c>
      <c r="E142" s="13" t="s">
        <v>52</v>
      </c>
      <c r="F142" s="13">
        <v>38</v>
      </c>
      <c r="G142" s="13" t="s">
        <v>15</v>
      </c>
      <c r="H142" s="15">
        <v>3.5879629629629629E-2</v>
      </c>
      <c r="I142" s="16">
        <f t="shared" ref="I142:I143" si="28">(33300/3100)*3.6</f>
        <v>38.670967741935485</v>
      </c>
    </row>
    <row r="143" spans="1:9" x14ac:dyDescent="0.25">
      <c r="A143" s="17">
        <v>29</v>
      </c>
      <c r="B143" s="13" t="s">
        <v>53</v>
      </c>
      <c r="C143" s="13" t="s">
        <v>49</v>
      </c>
      <c r="D143" s="14">
        <v>1987</v>
      </c>
      <c r="E143" s="13" t="s">
        <v>54</v>
      </c>
      <c r="F143" s="13">
        <v>38</v>
      </c>
      <c r="G143" s="13" t="s">
        <v>15</v>
      </c>
      <c r="H143" s="15">
        <v>3.5879629629629629E-2</v>
      </c>
      <c r="I143" s="16">
        <f t="shared" si="28"/>
        <v>38.670967741935485</v>
      </c>
    </row>
    <row r="144" spans="1:9" x14ac:dyDescent="0.25">
      <c r="A144" s="17"/>
      <c r="B144" s="13"/>
      <c r="C144" s="13"/>
      <c r="D144" s="14"/>
      <c r="E144" s="13"/>
      <c r="F144" s="13"/>
      <c r="G144" s="13"/>
      <c r="H144" s="15"/>
      <c r="I144" s="16"/>
    </row>
    <row r="145" spans="1:9" x14ac:dyDescent="0.25">
      <c r="A145" s="17">
        <v>30</v>
      </c>
      <c r="B145" s="13" t="s">
        <v>55</v>
      </c>
      <c r="C145" s="13" t="s">
        <v>72</v>
      </c>
      <c r="D145" s="14">
        <v>1957</v>
      </c>
      <c r="E145" s="13" t="s">
        <v>57</v>
      </c>
      <c r="F145" s="13">
        <v>41</v>
      </c>
      <c r="G145" s="13" t="s">
        <v>15</v>
      </c>
      <c r="H145" s="15">
        <v>3.5914351851851857E-2</v>
      </c>
      <c r="I145" s="16">
        <f>(33300/3103)*3.6</f>
        <v>38.633580406058648</v>
      </c>
    </row>
    <row r="146" spans="1:9" x14ac:dyDescent="0.25">
      <c r="A146" s="17">
        <v>30</v>
      </c>
      <c r="B146" s="13" t="s">
        <v>58</v>
      </c>
      <c r="C146" s="13" t="s">
        <v>72</v>
      </c>
      <c r="D146" s="14">
        <v>1996</v>
      </c>
      <c r="E146" s="13" t="s">
        <v>21</v>
      </c>
      <c r="F146" s="13">
        <v>41</v>
      </c>
      <c r="G146" s="13" t="s">
        <v>15</v>
      </c>
      <c r="H146" s="15">
        <v>3.5914351851851857E-2</v>
      </c>
      <c r="I146" s="16">
        <f t="shared" ref="I146:I148" si="29">(33300/3103)*3.6</f>
        <v>38.633580406058648</v>
      </c>
    </row>
    <row r="147" spans="1:9" x14ac:dyDescent="0.25">
      <c r="A147" s="17">
        <v>30</v>
      </c>
      <c r="B147" s="13" t="s">
        <v>59</v>
      </c>
      <c r="C147" s="13" t="s">
        <v>72</v>
      </c>
      <c r="D147" s="14">
        <v>1951</v>
      </c>
      <c r="E147" s="13" t="s">
        <v>21</v>
      </c>
      <c r="F147" s="13">
        <v>41</v>
      </c>
      <c r="G147" s="13" t="s">
        <v>15</v>
      </c>
      <c r="H147" s="15">
        <v>3.5914351851851857E-2</v>
      </c>
      <c r="I147" s="16">
        <f t="shared" si="29"/>
        <v>38.633580406058648</v>
      </c>
    </row>
    <row r="148" spans="1:9" x14ac:dyDescent="0.25">
      <c r="A148" s="17">
        <v>30</v>
      </c>
      <c r="B148" s="13" t="s">
        <v>60</v>
      </c>
      <c r="C148" s="13" t="s">
        <v>72</v>
      </c>
      <c r="D148" s="14">
        <v>1967</v>
      </c>
      <c r="E148" s="13" t="s">
        <v>61</v>
      </c>
      <c r="F148" s="13">
        <v>41</v>
      </c>
      <c r="G148" s="13" t="s">
        <v>15</v>
      </c>
      <c r="H148" s="15">
        <v>3.5914351851851857E-2</v>
      </c>
      <c r="I148" s="16">
        <f t="shared" si="29"/>
        <v>38.633580406058648</v>
      </c>
    </row>
    <row r="149" spans="1:9" x14ac:dyDescent="0.25">
      <c r="A149" s="17"/>
      <c r="B149" s="13"/>
      <c r="C149" s="13"/>
      <c r="D149" s="14"/>
      <c r="E149" s="13"/>
      <c r="F149" s="13"/>
      <c r="G149" s="13"/>
      <c r="H149" s="15"/>
      <c r="I149" s="16"/>
    </row>
    <row r="150" spans="1:9" x14ac:dyDescent="0.25">
      <c r="A150" s="17">
        <v>31</v>
      </c>
      <c r="B150" s="13" t="s">
        <v>169</v>
      </c>
      <c r="C150" s="13" t="s">
        <v>170</v>
      </c>
      <c r="D150" s="14">
        <v>1962</v>
      </c>
      <c r="E150" s="13" t="s">
        <v>124</v>
      </c>
      <c r="F150" s="13">
        <v>5</v>
      </c>
      <c r="G150" s="13" t="s">
        <v>101</v>
      </c>
      <c r="H150" s="15">
        <v>3.6018518518518519E-2</v>
      </c>
      <c r="I150" s="16">
        <f>(33300/3112)*3.6</f>
        <v>38.52185089974293</v>
      </c>
    </row>
    <row r="151" spans="1:9" x14ac:dyDescent="0.25">
      <c r="A151" s="17">
        <v>31</v>
      </c>
      <c r="B151" s="13" t="s">
        <v>171</v>
      </c>
      <c r="C151" s="13" t="s">
        <v>170</v>
      </c>
      <c r="D151" s="14">
        <v>1966</v>
      </c>
      <c r="E151" s="13" t="s">
        <v>124</v>
      </c>
      <c r="F151" s="13">
        <v>5</v>
      </c>
      <c r="G151" s="13" t="s">
        <v>101</v>
      </c>
      <c r="H151" s="15">
        <v>3.6018518518518519E-2</v>
      </c>
      <c r="I151" s="16">
        <f t="shared" ref="I151:I153" si="30">(33300/3112)*3.6</f>
        <v>38.52185089974293</v>
      </c>
    </row>
    <row r="152" spans="1:9" x14ac:dyDescent="0.25">
      <c r="A152" s="17">
        <v>31</v>
      </c>
      <c r="B152" s="13" t="s">
        <v>172</v>
      </c>
      <c r="C152" s="13" t="s">
        <v>170</v>
      </c>
      <c r="D152" s="14">
        <v>1954</v>
      </c>
      <c r="E152" s="13" t="s">
        <v>124</v>
      </c>
      <c r="F152" s="13">
        <v>5</v>
      </c>
      <c r="G152" s="13" t="s">
        <v>101</v>
      </c>
      <c r="H152" s="15">
        <v>3.6018518518518519E-2</v>
      </c>
      <c r="I152" s="16">
        <f t="shared" si="30"/>
        <v>38.52185089974293</v>
      </c>
    </row>
    <row r="153" spans="1:9" x14ac:dyDescent="0.25">
      <c r="A153" s="17">
        <v>31</v>
      </c>
      <c r="B153" s="13" t="s">
        <v>173</v>
      </c>
      <c r="C153" s="13" t="s">
        <v>170</v>
      </c>
      <c r="D153" s="14">
        <v>1982</v>
      </c>
      <c r="E153" s="13" t="s">
        <v>124</v>
      </c>
      <c r="F153" s="13">
        <v>5</v>
      </c>
      <c r="G153" s="13" t="s">
        <v>101</v>
      </c>
      <c r="H153" s="15">
        <v>3.6018518518518519E-2</v>
      </c>
      <c r="I153" s="16">
        <f t="shared" si="30"/>
        <v>38.52185089974293</v>
      </c>
    </row>
    <row r="154" spans="1:9" x14ac:dyDescent="0.25">
      <c r="A154" s="17"/>
      <c r="B154" s="13"/>
      <c r="C154" s="13"/>
      <c r="D154" s="14"/>
      <c r="E154" s="13"/>
      <c r="F154" s="13"/>
      <c r="G154" s="13"/>
      <c r="H154" s="15"/>
      <c r="I154" s="16"/>
    </row>
    <row r="155" spans="1:9" x14ac:dyDescent="0.25">
      <c r="A155" s="17">
        <v>32</v>
      </c>
      <c r="B155" s="13" t="s">
        <v>175</v>
      </c>
      <c r="C155" s="13" t="s">
        <v>176</v>
      </c>
      <c r="D155" s="14">
        <v>1968</v>
      </c>
      <c r="E155" s="13" t="s">
        <v>177</v>
      </c>
      <c r="F155" s="13">
        <v>37</v>
      </c>
      <c r="G155" s="13" t="s">
        <v>101</v>
      </c>
      <c r="H155" s="15">
        <v>3.7025462962962961E-2</v>
      </c>
      <c r="I155" s="16">
        <f>(33300/3199)*3.6</f>
        <v>37.474210690840891</v>
      </c>
    </row>
    <row r="156" spans="1:9" x14ac:dyDescent="0.25">
      <c r="A156" s="17">
        <v>32</v>
      </c>
      <c r="B156" s="13" t="s">
        <v>178</v>
      </c>
      <c r="C156" s="13" t="s">
        <v>176</v>
      </c>
      <c r="D156" s="14">
        <v>1966</v>
      </c>
      <c r="E156" s="13" t="s">
        <v>177</v>
      </c>
      <c r="F156" s="13">
        <v>37</v>
      </c>
      <c r="G156" s="13" t="s">
        <v>101</v>
      </c>
      <c r="H156" s="15">
        <v>3.7025462962962961E-2</v>
      </c>
      <c r="I156" s="16">
        <f t="shared" ref="I156:I158" si="31">(33300/3199)*3.6</f>
        <v>37.474210690840891</v>
      </c>
    </row>
    <row r="157" spans="1:9" x14ac:dyDescent="0.25">
      <c r="A157" s="17">
        <v>32</v>
      </c>
      <c r="B157" s="13" t="s">
        <v>179</v>
      </c>
      <c r="C157" s="13" t="s">
        <v>176</v>
      </c>
      <c r="D157" s="14">
        <v>1976</v>
      </c>
      <c r="E157" s="13" t="s">
        <v>177</v>
      </c>
      <c r="F157" s="13">
        <v>37</v>
      </c>
      <c r="G157" s="13" t="s">
        <v>101</v>
      </c>
      <c r="H157" s="15">
        <v>3.7025462962962961E-2</v>
      </c>
      <c r="I157" s="16">
        <f t="shared" si="31"/>
        <v>37.474210690840891</v>
      </c>
    </row>
    <row r="158" spans="1:9" x14ac:dyDescent="0.25">
      <c r="A158" s="17">
        <v>32</v>
      </c>
      <c r="B158" s="13" t="s">
        <v>180</v>
      </c>
      <c r="C158" s="13" t="s">
        <v>176</v>
      </c>
      <c r="D158" s="14">
        <v>1978</v>
      </c>
      <c r="E158" s="13" t="s">
        <v>177</v>
      </c>
      <c r="F158" s="13">
        <v>37</v>
      </c>
      <c r="G158" s="13" t="s">
        <v>101</v>
      </c>
      <c r="H158" s="15">
        <v>3.7025462962962961E-2</v>
      </c>
      <c r="I158" s="16">
        <f t="shared" si="31"/>
        <v>37.474210690840891</v>
      </c>
    </row>
    <row r="159" spans="1:9" x14ac:dyDescent="0.25">
      <c r="A159" s="17"/>
      <c r="B159" s="13"/>
      <c r="C159" s="13"/>
      <c r="D159" s="14"/>
      <c r="E159" s="13"/>
      <c r="F159" s="13"/>
      <c r="G159" s="13"/>
      <c r="H159" s="15"/>
      <c r="I159" s="16"/>
    </row>
    <row r="160" spans="1:9" x14ac:dyDescent="0.25">
      <c r="A160" s="17">
        <v>33</v>
      </c>
      <c r="B160" s="13" t="s">
        <v>181</v>
      </c>
      <c r="C160" s="13" t="s">
        <v>182</v>
      </c>
      <c r="D160" s="14">
        <v>1967</v>
      </c>
      <c r="E160" s="13" t="s">
        <v>183</v>
      </c>
      <c r="F160" s="13">
        <v>9</v>
      </c>
      <c r="G160" s="13" t="s">
        <v>101</v>
      </c>
      <c r="H160" s="15">
        <v>3.7418981481481477E-2</v>
      </c>
      <c r="I160" s="16">
        <f>(33300/3233)*3.6</f>
        <v>37.080111351685744</v>
      </c>
    </row>
    <row r="161" spans="1:9" x14ac:dyDescent="0.25">
      <c r="A161" s="17">
        <v>33</v>
      </c>
      <c r="B161" s="13" t="s">
        <v>184</v>
      </c>
      <c r="C161" s="13" t="s">
        <v>182</v>
      </c>
      <c r="D161" s="14">
        <v>1996</v>
      </c>
      <c r="E161" s="13" t="s">
        <v>183</v>
      </c>
      <c r="F161" s="13">
        <v>9</v>
      </c>
      <c r="G161" s="13" t="s">
        <v>101</v>
      </c>
      <c r="H161" s="15">
        <v>3.7418981481481477E-2</v>
      </c>
      <c r="I161" s="16">
        <f t="shared" ref="I161:I162" si="32">(33300/3233)*3.6</f>
        <v>37.080111351685744</v>
      </c>
    </row>
    <row r="162" spans="1:9" x14ac:dyDescent="0.25">
      <c r="A162" s="17">
        <v>33</v>
      </c>
      <c r="B162" s="13" t="s">
        <v>185</v>
      </c>
      <c r="C162" s="13" t="s">
        <v>182</v>
      </c>
      <c r="D162" s="14">
        <v>1989</v>
      </c>
      <c r="E162" s="13" t="s">
        <v>186</v>
      </c>
      <c r="F162" s="13">
        <v>9</v>
      </c>
      <c r="G162" s="13" t="s">
        <v>101</v>
      </c>
      <c r="H162" s="15">
        <v>3.7418981481481477E-2</v>
      </c>
      <c r="I162" s="16">
        <f t="shared" si="32"/>
        <v>37.080111351685744</v>
      </c>
    </row>
    <row r="163" spans="1:9" x14ac:dyDescent="0.25">
      <c r="A163" s="17"/>
      <c r="B163" s="13"/>
      <c r="C163" s="13"/>
      <c r="D163" s="14"/>
      <c r="E163" s="13"/>
      <c r="F163" s="13"/>
      <c r="G163" s="13"/>
      <c r="H163" s="15"/>
      <c r="I163" s="16"/>
    </row>
    <row r="164" spans="1:9" x14ac:dyDescent="0.25">
      <c r="A164" s="17">
        <v>34</v>
      </c>
      <c r="B164" s="13" t="s">
        <v>81</v>
      </c>
      <c r="C164" s="13" t="s">
        <v>82</v>
      </c>
      <c r="D164" s="14">
        <v>2001</v>
      </c>
      <c r="E164" s="13" t="s">
        <v>76</v>
      </c>
      <c r="F164" s="13">
        <v>27</v>
      </c>
      <c r="G164" s="13" t="s">
        <v>77</v>
      </c>
      <c r="H164" s="15">
        <v>3.7592592592592594E-2</v>
      </c>
      <c r="I164" s="16">
        <f>(33300/3248)*3.6</f>
        <v>36.908866995073893</v>
      </c>
    </row>
    <row r="165" spans="1:9" x14ac:dyDescent="0.25">
      <c r="A165" s="17">
        <v>34</v>
      </c>
      <c r="B165" s="13" t="s">
        <v>83</v>
      </c>
      <c r="C165" s="13" t="s">
        <v>82</v>
      </c>
      <c r="D165" s="14">
        <v>2003</v>
      </c>
      <c r="E165" s="13" t="s">
        <v>76</v>
      </c>
      <c r="F165" s="13">
        <v>27</v>
      </c>
      <c r="G165" s="13" t="s">
        <v>77</v>
      </c>
      <c r="H165" s="15">
        <v>3.7592592592592594E-2</v>
      </c>
      <c r="I165" s="16">
        <f t="shared" ref="I165:I167" si="33">(33300/3248)*3.6</f>
        <v>36.908866995073893</v>
      </c>
    </row>
    <row r="166" spans="1:9" x14ac:dyDescent="0.25">
      <c r="A166" s="17">
        <v>34</v>
      </c>
      <c r="B166" s="13" t="s">
        <v>84</v>
      </c>
      <c r="C166" s="13" t="s">
        <v>82</v>
      </c>
      <c r="D166" s="14">
        <v>2000</v>
      </c>
      <c r="E166" s="13" t="s">
        <v>76</v>
      </c>
      <c r="F166" s="13">
        <v>27</v>
      </c>
      <c r="G166" s="13" t="s">
        <v>77</v>
      </c>
      <c r="H166" s="15">
        <v>3.7592592592592594E-2</v>
      </c>
      <c r="I166" s="16">
        <f t="shared" si="33"/>
        <v>36.908866995073893</v>
      </c>
    </row>
    <row r="167" spans="1:9" x14ac:dyDescent="0.25">
      <c r="A167" s="17">
        <v>34</v>
      </c>
      <c r="B167" s="13" t="s">
        <v>85</v>
      </c>
      <c r="C167" s="13" t="s">
        <v>82</v>
      </c>
      <c r="D167" s="14">
        <v>2005</v>
      </c>
      <c r="E167" s="13" t="s">
        <v>76</v>
      </c>
      <c r="F167" s="13">
        <v>27</v>
      </c>
      <c r="G167" s="13" t="s">
        <v>77</v>
      </c>
      <c r="H167" s="15">
        <v>3.7592592592592594E-2</v>
      </c>
      <c r="I167" s="16">
        <f t="shared" si="33"/>
        <v>36.908866995073893</v>
      </c>
    </row>
    <row r="168" spans="1:9" x14ac:dyDescent="0.25">
      <c r="A168" s="17"/>
      <c r="B168" s="13"/>
      <c r="C168" s="13"/>
      <c r="D168" s="14"/>
      <c r="E168" s="13"/>
      <c r="F168" s="13"/>
      <c r="G168" s="13"/>
      <c r="H168" s="15"/>
      <c r="I168" s="16"/>
    </row>
    <row r="169" spans="1:9" x14ac:dyDescent="0.25">
      <c r="A169" s="17">
        <v>35</v>
      </c>
      <c r="B169" s="13" t="s">
        <v>62</v>
      </c>
      <c r="C169" s="13" t="s">
        <v>63</v>
      </c>
      <c r="D169" s="14">
        <v>1996</v>
      </c>
      <c r="E169" s="13" t="s">
        <v>63</v>
      </c>
      <c r="F169" s="13">
        <v>22</v>
      </c>
      <c r="G169" s="13" t="s">
        <v>15</v>
      </c>
      <c r="H169" s="15">
        <v>3.7731481481481484E-2</v>
      </c>
      <c r="I169" s="16">
        <f>(33300/3260)*3.6</f>
        <v>36.773006134969322</v>
      </c>
    </row>
    <row r="170" spans="1:9" x14ac:dyDescent="0.25">
      <c r="A170" s="17">
        <v>35</v>
      </c>
      <c r="B170" s="13" t="s">
        <v>64</v>
      </c>
      <c r="C170" s="13" t="s">
        <v>63</v>
      </c>
      <c r="D170" s="14">
        <v>1989</v>
      </c>
      <c r="E170" s="13" t="s">
        <v>63</v>
      </c>
      <c r="F170" s="13">
        <v>22</v>
      </c>
      <c r="G170" s="13" t="s">
        <v>15</v>
      </c>
      <c r="H170" s="15">
        <v>3.7731481481481484E-2</v>
      </c>
      <c r="I170" s="16">
        <f t="shared" ref="I170:I171" si="34">(33300/3260)*3.6</f>
        <v>36.773006134969322</v>
      </c>
    </row>
    <row r="171" spans="1:9" x14ac:dyDescent="0.25">
      <c r="A171" s="17">
        <v>35</v>
      </c>
      <c r="B171" s="13" t="s">
        <v>65</v>
      </c>
      <c r="C171" s="13" t="s">
        <v>63</v>
      </c>
      <c r="D171" s="14">
        <v>1985</v>
      </c>
      <c r="E171" s="13" t="s">
        <v>66</v>
      </c>
      <c r="F171" s="13">
        <v>22</v>
      </c>
      <c r="G171" s="13" t="s">
        <v>15</v>
      </c>
      <c r="H171" s="15">
        <v>3.7731481481481484E-2</v>
      </c>
      <c r="I171" s="16">
        <f t="shared" si="34"/>
        <v>36.773006134969322</v>
      </c>
    </row>
    <row r="172" spans="1:9" x14ac:dyDescent="0.25">
      <c r="A172" s="17"/>
      <c r="B172" s="13"/>
      <c r="C172" s="13"/>
      <c r="D172" s="14"/>
      <c r="E172" s="13"/>
      <c r="F172" s="13"/>
      <c r="G172" s="13"/>
      <c r="H172" s="15"/>
      <c r="I172" s="16"/>
    </row>
    <row r="173" spans="1:9" x14ac:dyDescent="0.25">
      <c r="A173" s="17">
        <v>36</v>
      </c>
      <c r="B173" s="13" t="s">
        <v>187</v>
      </c>
      <c r="C173" s="13" t="s">
        <v>188</v>
      </c>
      <c r="D173" s="14">
        <v>1950</v>
      </c>
      <c r="E173" s="13" t="s">
        <v>118</v>
      </c>
      <c r="F173" s="13">
        <v>12</v>
      </c>
      <c r="G173" s="13" t="s">
        <v>101</v>
      </c>
      <c r="H173" s="15">
        <v>3.8067129629629631E-2</v>
      </c>
      <c r="I173" s="16">
        <f>(33300/3289)*3.6</f>
        <v>36.448768622681669</v>
      </c>
    </row>
    <row r="174" spans="1:9" x14ac:dyDescent="0.25">
      <c r="A174" s="17">
        <v>36</v>
      </c>
      <c r="B174" s="13" t="s">
        <v>189</v>
      </c>
      <c r="C174" s="13" t="s">
        <v>188</v>
      </c>
      <c r="D174" s="14">
        <v>1975</v>
      </c>
      <c r="E174" s="13" t="s">
        <v>118</v>
      </c>
      <c r="F174" s="13">
        <v>12</v>
      </c>
      <c r="G174" s="13" t="s">
        <v>101</v>
      </c>
      <c r="H174" s="15">
        <v>3.8067129629629631E-2</v>
      </c>
      <c r="I174" s="16">
        <f t="shared" ref="I174:I176" si="35">(33300/3289)*3.6</f>
        <v>36.448768622681669</v>
      </c>
    </row>
    <row r="175" spans="1:9" x14ac:dyDescent="0.25">
      <c r="A175" s="17">
        <v>36</v>
      </c>
      <c r="B175" s="13" t="s">
        <v>190</v>
      </c>
      <c r="C175" s="13" t="s">
        <v>188</v>
      </c>
      <c r="D175" s="14">
        <v>1968</v>
      </c>
      <c r="E175" s="13" t="s">
        <v>118</v>
      </c>
      <c r="F175" s="13">
        <v>12</v>
      </c>
      <c r="G175" s="13" t="s">
        <v>101</v>
      </c>
      <c r="H175" s="15">
        <v>3.8067129629629631E-2</v>
      </c>
      <c r="I175" s="16">
        <f t="shared" si="35"/>
        <v>36.448768622681669</v>
      </c>
    </row>
    <row r="176" spans="1:9" x14ac:dyDescent="0.25">
      <c r="A176" s="17">
        <v>36</v>
      </c>
      <c r="B176" s="13" t="s">
        <v>191</v>
      </c>
      <c r="C176" s="13" t="s">
        <v>188</v>
      </c>
      <c r="D176" s="14">
        <v>1969</v>
      </c>
      <c r="E176" s="13" t="s">
        <v>118</v>
      </c>
      <c r="F176" s="13">
        <v>12</v>
      </c>
      <c r="G176" s="13" t="s">
        <v>101</v>
      </c>
      <c r="H176" s="15">
        <v>3.8067129629629631E-2</v>
      </c>
      <c r="I176" s="16">
        <f t="shared" si="35"/>
        <v>36.448768622681669</v>
      </c>
    </row>
    <row r="177" spans="1:9" x14ac:dyDescent="0.25">
      <c r="A177" s="17"/>
      <c r="B177" s="13"/>
      <c r="C177" s="13"/>
      <c r="D177" s="14"/>
      <c r="E177" s="13"/>
      <c r="F177" s="13"/>
      <c r="G177" s="13"/>
      <c r="H177" s="15"/>
      <c r="I177" s="16"/>
    </row>
    <row r="178" spans="1:9" x14ac:dyDescent="0.25">
      <c r="A178" s="17">
        <v>37</v>
      </c>
      <c r="B178" s="13" t="s">
        <v>237</v>
      </c>
      <c r="C178" s="13" t="s">
        <v>238</v>
      </c>
      <c r="D178" s="14">
        <v>1962</v>
      </c>
      <c r="E178" s="13" t="s">
        <v>226</v>
      </c>
      <c r="F178" s="13">
        <v>20</v>
      </c>
      <c r="G178" s="13" t="s">
        <v>199</v>
      </c>
      <c r="H178" s="15">
        <v>3.8229166666666668E-2</v>
      </c>
      <c r="I178" s="16">
        <f>(33300/3303)*3.6</f>
        <v>36.294277929155314</v>
      </c>
    </row>
    <row r="179" spans="1:9" x14ac:dyDescent="0.25">
      <c r="A179" s="17">
        <v>37</v>
      </c>
      <c r="B179" s="13" t="s">
        <v>239</v>
      </c>
      <c r="C179" s="13" t="s">
        <v>238</v>
      </c>
      <c r="D179" s="14">
        <v>1991</v>
      </c>
      <c r="E179" s="13" t="s">
        <v>226</v>
      </c>
      <c r="F179" s="13">
        <v>20</v>
      </c>
      <c r="G179" s="13" t="s">
        <v>199</v>
      </c>
      <c r="H179" s="15">
        <v>3.8229166666666668E-2</v>
      </c>
      <c r="I179" s="16">
        <f t="shared" ref="I179:I180" si="36">(33300/3303)*3.6</f>
        <v>36.294277929155314</v>
      </c>
    </row>
    <row r="180" spans="1:9" x14ac:dyDescent="0.25">
      <c r="A180" s="17">
        <v>37</v>
      </c>
      <c r="B180" s="13" t="s">
        <v>240</v>
      </c>
      <c r="C180" s="13" t="s">
        <v>238</v>
      </c>
      <c r="D180" s="14">
        <v>1965</v>
      </c>
      <c r="E180" s="13" t="s">
        <v>241</v>
      </c>
      <c r="F180" s="13">
        <v>20</v>
      </c>
      <c r="G180" s="13" t="s">
        <v>199</v>
      </c>
      <c r="H180" s="15">
        <v>3.8229166666666668E-2</v>
      </c>
      <c r="I180" s="16">
        <f t="shared" si="36"/>
        <v>36.294277929155314</v>
      </c>
    </row>
    <row r="181" spans="1:9" x14ac:dyDescent="0.25">
      <c r="A181" s="17">
        <v>37</v>
      </c>
      <c r="B181" s="13" t="s">
        <v>246</v>
      </c>
      <c r="C181" s="13" t="s">
        <v>238</v>
      </c>
      <c r="D181" s="14">
        <v>1981</v>
      </c>
      <c r="E181" s="13" t="s">
        <v>226</v>
      </c>
      <c r="F181" s="13">
        <v>20</v>
      </c>
      <c r="G181" s="13" t="s">
        <v>199</v>
      </c>
      <c r="H181" s="15">
        <v>4.2569444444444444E-2</v>
      </c>
      <c r="I181" s="16">
        <f>(33300/3678)*3.6</f>
        <v>32.593800978792821</v>
      </c>
    </row>
    <row r="182" spans="1:9" x14ac:dyDescent="0.25">
      <c r="A182" s="17"/>
      <c r="B182" s="13"/>
      <c r="C182" s="13"/>
      <c r="D182" s="14"/>
      <c r="E182" s="13"/>
      <c r="F182" s="13"/>
      <c r="G182" s="13"/>
      <c r="H182" s="15"/>
      <c r="I182" s="16"/>
    </row>
    <row r="183" spans="1:9" x14ac:dyDescent="0.25">
      <c r="A183" s="17">
        <v>38</v>
      </c>
      <c r="B183" s="13" t="s">
        <v>242</v>
      </c>
      <c r="C183" s="13" t="s">
        <v>243</v>
      </c>
      <c r="D183" s="14">
        <v>1974</v>
      </c>
      <c r="E183" s="13" t="s">
        <v>69</v>
      </c>
      <c r="F183" s="13">
        <v>24</v>
      </c>
      <c r="G183" s="13" t="s">
        <v>199</v>
      </c>
      <c r="H183" s="15">
        <v>4.0381944444444443E-2</v>
      </c>
      <c r="I183" s="16">
        <f>(33300/3489)*3.6</f>
        <v>34.359415305245058</v>
      </c>
    </row>
    <row r="184" spans="1:9" x14ac:dyDescent="0.25">
      <c r="A184" s="17">
        <v>38</v>
      </c>
      <c r="B184" s="13" t="s">
        <v>244</v>
      </c>
      <c r="C184" s="13" t="s">
        <v>243</v>
      </c>
      <c r="D184" s="14">
        <v>1973</v>
      </c>
      <c r="E184" s="13" t="s">
        <v>69</v>
      </c>
      <c r="F184" s="13">
        <v>24</v>
      </c>
      <c r="G184" s="13" t="s">
        <v>199</v>
      </c>
      <c r="H184" s="15">
        <v>4.0381944444444443E-2</v>
      </c>
      <c r="I184" s="16">
        <f t="shared" ref="I184:I185" si="37">(33300/3489)*3.6</f>
        <v>34.359415305245058</v>
      </c>
    </row>
    <row r="185" spans="1:9" x14ac:dyDescent="0.25">
      <c r="A185" s="17">
        <v>38</v>
      </c>
      <c r="B185" s="13" t="s">
        <v>245</v>
      </c>
      <c r="C185" s="13" t="s">
        <v>243</v>
      </c>
      <c r="D185" s="14">
        <v>1974</v>
      </c>
      <c r="E185" s="13" t="s">
        <v>69</v>
      </c>
      <c r="F185" s="13">
        <v>24</v>
      </c>
      <c r="G185" s="13" t="s">
        <v>199</v>
      </c>
      <c r="H185" s="15">
        <v>4.0381944444444443E-2</v>
      </c>
      <c r="I185" s="16">
        <f t="shared" si="37"/>
        <v>34.359415305245058</v>
      </c>
    </row>
    <row r="186" spans="1:9" x14ac:dyDescent="0.25">
      <c r="A186" s="17"/>
      <c r="B186" s="13"/>
      <c r="C186" s="13"/>
      <c r="D186" s="14"/>
      <c r="E186" s="13"/>
      <c r="F186" s="13"/>
      <c r="G186" s="13"/>
      <c r="H186" s="15"/>
      <c r="I186" s="16"/>
    </row>
    <row r="187" spans="1:9" x14ac:dyDescent="0.25">
      <c r="A187" s="17">
        <v>39</v>
      </c>
      <c r="B187" s="13" t="s">
        <v>86</v>
      </c>
      <c r="C187" s="13" t="s">
        <v>87</v>
      </c>
      <c r="D187" s="14">
        <v>2005</v>
      </c>
      <c r="E187" s="13" t="s">
        <v>87</v>
      </c>
      <c r="F187" s="13">
        <v>25</v>
      </c>
      <c r="G187" s="13" t="s">
        <v>77</v>
      </c>
      <c r="H187" s="15">
        <v>4.0601851851851854E-2</v>
      </c>
      <c r="I187" s="16">
        <f>(33300/3508)*3.6</f>
        <v>34.173318129988601</v>
      </c>
    </row>
    <row r="188" spans="1:9" x14ac:dyDescent="0.25">
      <c r="A188" s="17">
        <v>39</v>
      </c>
      <c r="B188" s="13" t="s">
        <v>88</v>
      </c>
      <c r="C188" s="13" t="s">
        <v>87</v>
      </c>
      <c r="D188" s="14">
        <v>2005</v>
      </c>
      <c r="E188" s="13" t="s">
        <v>87</v>
      </c>
      <c r="F188" s="13">
        <v>25</v>
      </c>
      <c r="G188" s="13" t="s">
        <v>77</v>
      </c>
      <c r="H188" s="15">
        <v>4.0601851851851854E-2</v>
      </c>
      <c r="I188" s="16">
        <f t="shared" ref="I188:I189" si="38">(33300/3508)*3.6</f>
        <v>34.173318129988601</v>
      </c>
    </row>
    <row r="189" spans="1:9" x14ac:dyDescent="0.25">
      <c r="A189" s="17">
        <v>39</v>
      </c>
      <c r="B189" s="13" t="s">
        <v>89</v>
      </c>
      <c r="C189" s="13" t="s">
        <v>87</v>
      </c>
      <c r="D189" s="14">
        <v>2005</v>
      </c>
      <c r="E189" s="13" t="s">
        <v>87</v>
      </c>
      <c r="F189" s="13">
        <v>25</v>
      </c>
      <c r="G189" s="13" t="s">
        <v>77</v>
      </c>
      <c r="H189" s="15">
        <v>4.0601851851851854E-2</v>
      </c>
      <c r="I189" s="16">
        <f t="shared" si="38"/>
        <v>34.173318129988601</v>
      </c>
    </row>
    <row r="190" spans="1:9" x14ac:dyDescent="0.25">
      <c r="A190" s="17">
        <v>39</v>
      </c>
      <c r="B190" s="13" t="s">
        <v>94</v>
      </c>
      <c r="C190" s="13" t="s">
        <v>87</v>
      </c>
      <c r="D190" s="14">
        <v>2004</v>
      </c>
      <c r="E190" s="13" t="s">
        <v>87</v>
      </c>
      <c r="F190" s="13">
        <v>25</v>
      </c>
      <c r="G190" s="13" t="s">
        <v>77</v>
      </c>
      <c r="H190" s="15">
        <v>4.1516203703703701E-2</v>
      </c>
      <c r="I190" s="16">
        <f>(33300/3587)*3.6</f>
        <v>33.420685809868971</v>
      </c>
    </row>
    <row r="191" spans="1:9" x14ac:dyDescent="0.25">
      <c r="A191" s="17"/>
      <c r="B191" s="13"/>
      <c r="C191" s="13"/>
      <c r="D191" s="14"/>
      <c r="E191" s="13"/>
      <c r="F191" s="13"/>
      <c r="G191" s="13"/>
      <c r="H191" s="15"/>
      <c r="I191" s="16"/>
    </row>
    <row r="192" spans="1:9" x14ac:dyDescent="0.25">
      <c r="A192" s="17">
        <v>40</v>
      </c>
      <c r="B192" s="13" t="s">
        <v>90</v>
      </c>
      <c r="C192" s="13" t="s">
        <v>96</v>
      </c>
      <c r="D192" s="14">
        <v>2002</v>
      </c>
      <c r="E192" s="13" t="s">
        <v>21</v>
      </c>
      <c r="F192" s="13">
        <v>8</v>
      </c>
      <c r="G192" s="13" t="s">
        <v>77</v>
      </c>
      <c r="H192" s="15">
        <v>4.1053240740740744E-2</v>
      </c>
      <c r="I192" s="16">
        <f>(33300/3547)*3.6</f>
        <v>33.797575415844378</v>
      </c>
    </row>
    <row r="193" spans="1:9" x14ac:dyDescent="0.25">
      <c r="A193" s="17">
        <v>40</v>
      </c>
      <c r="B193" s="13" t="s">
        <v>92</v>
      </c>
      <c r="C193" s="13" t="s">
        <v>96</v>
      </c>
      <c r="D193" s="14">
        <v>2001</v>
      </c>
      <c r="E193" s="13" t="s">
        <v>21</v>
      </c>
      <c r="F193" s="13">
        <v>8</v>
      </c>
      <c r="G193" s="13" t="s">
        <v>77</v>
      </c>
      <c r="H193" s="15">
        <v>4.1053240740740744E-2</v>
      </c>
      <c r="I193" s="16">
        <f t="shared" ref="I193:I194" si="39">(33300/3547)*3.6</f>
        <v>33.797575415844378</v>
      </c>
    </row>
    <row r="194" spans="1:9" x14ac:dyDescent="0.25">
      <c r="A194" s="17">
        <v>40</v>
      </c>
      <c r="B194" s="13" t="s">
        <v>93</v>
      </c>
      <c r="C194" s="13" t="s">
        <v>96</v>
      </c>
      <c r="D194" s="14">
        <v>2002</v>
      </c>
      <c r="E194" s="13" t="s">
        <v>21</v>
      </c>
      <c r="F194" s="13">
        <v>8</v>
      </c>
      <c r="G194" s="13" t="s">
        <v>77</v>
      </c>
      <c r="H194" s="15">
        <v>4.1053240740740744E-2</v>
      </c>
      <c r="I194" s="16">
        <f t="shared" si="39"/>
        <v>33.797575415844378</v>
      </c>
    </row>
    <row r="195" spans="1:9" x14ac:dyDescent="0.25">
      <c r="A195" s="17">
        <v>40</v>
      </c>
      <c r="B195" s="13" t="s">
        <v>95</v>
      </c>
      <c r="C195" s="13" t="s">
        <v>96</v>
      </c>
      <c r="D195" s="14">
        <v>2003</v>
      </c>
      <c r="E195" s="13" t="s">
        <v>21</v>
      </c>
      <c r="F195" s="13">
        <v>8</v>
      </c>
      <c r="G195" s="13" t="s">
        <v>77</v>
      </c>
      <c r="H195" s="15">
        <v>4.4386574074074071E-2</v>
      </c>
      <c r="I195" s="16">
        <f>(33300/3835)*3.6</f>
        <v>31.259452411994783</v>
      </c>
    </row>
    <row r="196" spans="1:9" x14ac:dyDescent="0.25">
      <c r="A196" s="17"/>
      <c r="B196" s="13"/>
      <c r="C196" s="13"/>
      <c r="D196" s="14"/>
      <c r="E196" s="13"/>
      <c r="F196" s="13"/>
      <c r="G196" s="13"/>
      <c r="H196" s="15"/>
      <c r="I196" s="16"/>
    </row>
    <row r="197" spans="1:9" ht="15.75" customHeight="1" x14ac:dyDescent="0.25">
      <c r="A197" s="17">
        <v>41</v>
      </c>
      <c r="B197" s="13" t="s">
        <v>247</v>
      </c>
      <c r="C197" s="13" t="s">
        <v>248</v>
      </c>
      <c r="D197" s="14">
        <v>1945</v>
      </c>
      <c r="E197" s="13" t="s">
        <v>69</v>
      </c>
      <c r="F197" s="13">
        <v>1</v>
      </c>
      <c r="G197" s="13" t="s">
        <v>199</v>
      </c>
      <c r="H197" s="15">
        <v>4.3946759259259255E-2</v>
      </c>
      <c r="I197" s="16">
        <f>(33300/3797)*3.6</f>
        <v>31.572293916249674</v>
      </c>
    </row>
    <row r="198" spans="1:9" x14ac:dyDescent="0.25">
      <c r="A198" s="17">
        <v>41</v>
      </c>
      <c r="B198" s="13" t="s">
        <v>249</v>
      </c>
      <c r="C198" s="13" t="s">
        <v>248</v>
      </c>
      <c r="D198" s="14">
        <v>1941</v>
      </c>
      <c r="E198" s="13" t="s">
        <v>69</v>
      </c>
      <c r="F198" s="13">
        <v>1</v>
      </c>
      <c r="G198" s="13" t="s">
        <v>199</v>
      </c>
      <c r="H198" s="15">
        <v>4.3946759259259255E-2</v>
      </c>
      <c r="I198" s="16">
        <f t="shared" ref="I198:I199" si="40">(33300/3797)*3.6</f>
        <v>31.572293916249674</v>
      </c>
    </row>
    <row r="199" spans="1:9" x14ac:dyDescent="0.25">
      <c r="A199" s="17">
        <v>41</v>
      </c>
      <c r="B199" s="13" t="s">
        <v>250</v>
      </c>
      <c r="C199" s="13" t="s">
        <v>248</v>
      </c>
      <c r="D199" s="14">
        <v>1946</v>
      </c>
      <c r="E199" s="13" t="s">
        <v>251</v>
      </c>
      <c r="F199" s="13">
        <v>1</v>
      </c>
      <c r="G199" s="13" t="s">
        <v>199</v>
      </c>
      <c r="H199" s="15">
        <v>4.3946759259259255E-2</v>
      </c>
      <c r="I199" s="16">
        <f t="shared" si="40"/>
        <v>31.572293916249674</v>
      </c>
    </row>
    <row r="200" spans="1:9" x14ac:dyDescent="0.25">
      <c r="A200" s="17">
        <v>41</v>
      </c>
      <c r="B200" s="13" t="s">
        <v>252</v>
      </c>
      <c r="C200" s="13" t="s">
        <v>248</v>
      </c>
      <c r="D200" s="14">
        <v>1946</v>
      </c>
      <c r="E200" s="13" t="s">
        <v>253</v>
      </c>
      <c r="F200" s="13">
        <v>1</v>
      </c>
      <c r="G200" s="13" t="s">
        <v>199</v>
      </c>
      <c r="H200" s="15">
        <v>4.9791666666666672E-2</v>
      </c>
      <c r="I200" s="16">
        <f>(33300/4302)*3.6</f>
        <v>27.86610878661088</v>
      </c>
    </row>
    <row r="201" spans="1:9" x14ac:dyDescent="0.25">
      <c r="A201" s="17"/>
      <c r="B201" s="13"/>
      <c r="C201" s="13"/>
      <c r="D201" s="14"/>
      <c r="E201" s="13"/>
      <c r="F201" s="13"/>
      <c r="G201" s="13"/>
      <c r="H201" s="15"/>
      <c r="I201" s="16"/>
    </row>
    <row r="202" spans="1:9" x14ac:dyDescent="0.25">
      <c r="A202" s="17">
        <v>42</v>
      </c>
      <c r="B202" s="13" t="s">
        <v>67</v>
      </c>
      <c r="C202" s="13" t="s">
        <v>68</v>
      </c>
      <c r="D202" s="14">
        <v>1987</v>
      </c>
      <c r="E202" s="13" t="s">
        <v>69</v>
      </c>
      <c r="F202" s="13">
        <v>32</v>
      </c>
      <c r="G202" s="13" t="s">
        <v>15</v>
      </c>
      <c r="H202" s="15">
        <v>5.4166666666666669E-2</v>
      </c>
      <c r="I202" s="16">
        <f>(33300/4680)*3.6</f>
        <v>25.615384615384613</v>
      </c>
    </row>
    <row r="203" spans="1:9" x14ac:dyDescent="0.25">
      <c r="A203" s="17">
        <v>42</v>
      </c>
      <c r="B203" s="13" t="s">
        <v>70</v>
      </c>
      <c r="C203" s="13" t="s">
        <v>68</v>
      </c>
      <c r="D203" s="14">
        <v>1958</v>
      </c>
      <c r="E203" s="13" t="s">
        <v>69</v>
      </c>
      <c r="F203" s="13">
        <v>32</v>
      </c>
      <c r="G203" s="13" t="s">
        <v>15</v>
      </c>
      <c r="H203" s="15">
        <v>5.4166666666666669E-2</v>
      </c>
      <c r="I203" s="16">
        <f t="shared" ref="I203:I204" si="41">(33300/4680)*3.6</f>
        <v>25.615384615384613</v>
      </c>
    </row>
    <row r="204" spans="1:9" x14ac:dyDescent="0.25">
      <c r="A204" s="17">
        <v>42</v>
      </c>
      <c r="B204" s="13" t="s">
        <v>71</v>
      </c>
      <c r="C204" s="13" t="s">
        <v>68</v>
      </c>
      <c r="D204" s="14">
        <v>1979</v>
      </c>
      <c r="E204" s="13" t="s">
        <v>69</v>
      </c>
      <c r="F204" s="13">
        <v>32</v>
      </c>
      <c r="G204" s="13" t="s">
        <v>15</v>
      </c>
      <c r="H204" s="15">
        <v>5.4166666666666669E-2</v>
      </c>
      <c r="I204" s="16">
        <f t="shared" si="41"/>
        <v>25.615384615384613</v>
      </c>
    </row>
  </sheetData>
  <pageMargins left="0.70866141732283472" right="0.70866141732283472" top="0.78740157480314965" bottom="0.78740157480314965" header="0.31496062992125984" footer="0.31496062992125984"/>
  <pageSetup paperSize="9" scale="8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opLeftCell="A22" workbookViewId="0">
      <selection activeCell="K50" sqref="K50"/>
    </sheetView>
  </sheetViews>
  <sheetFormatPr defaultRowHeight="15" x14ac:dyDescent="0.25"/>
  <cols>
    <col min="1" max="1" width="5.85546875" style="17" customWidth="1"/>
    <col min="2" max="2" width="20.140625" style="13" customWidth="1"/>
    <col min="3" max="3" width="27.5703125" style="13" customWidth="1"/>
    <col min="4" max="4" width="6.42578125" style="14" bestFit="1" customWidth="1"/>
    <col min="5" max="5" width="26.28515625" style="13" customWidth="1"/>
    <col min="6" max="6" width="4.85546875" style="13" customWidth="1"/>
    <col min="7" max="7" width="9.42578125" style="13" customWidth="1"/>
    <col min="8" max="8" width="10" style="13" customWidth="1"/>
    <col min="9" max="9" width="5.5703125" style="14" customWidth="1"/>
    <col min="10" max="10" width="11" customWidth="1"/>
    <col min="11" max="11" width="11.140625" customWidth="1"/>
    <col min="12" max="12" width="14" customWidth="1"/>
  </cols>
  <sheetData>
    <row r="1" spans="1:12" ht="18.75" x14ac:dyDescent="0.3">
      <c r="A1" s="25" t="s">
        <v>272</v>
      </c>
      <c r="B1"/>
      <c r="C1"/>
      <c r="D1" s="17"/>
      <c r="E1"/>
      <c r="F1"/>
      <c r="G1"/>
      <c r="H1"/>
      <c r="I1" s="17"/>
    </row>
    <row r="3" spans="1:12" s="19" customFormat="1" x14ac:dyDescent="0.25">
      <c r="A3" s="20" t="s">
        <v>3</v>
      </c>
      <c r="B3" s="21" t="s">
        <v>256</v>
      </c>
      <c r="C3" s="21" t="s">
        <v>7</v>
      </c>
      <c r="D3" s="20" t="s">
        <v>6</v>
      </c>
      <c r="E3" s="21" t="s">
        <v>257</v>
      </c>
      <c r="F3" s="21" t="s">
        <v>8</v>
      </c>
      <c r="G3" s="21" t="s">
        <v>258</v>
      </c>
      <c r="H3" s="21" t="s">
        <v>9</v>
      </c>
      <c r="I3" s="20" t="s">
        <v>255</v>
      </c>
      <c r="J3" s="21" t="s">
        <v>259</v>
      </c>
      <c r="K3" s="20" t="s">
        <v>260</v>
      </c>
      <c r="L3" s="20" t="s">
        <v>261</v>
      </c>
    </row>
    <row r="4" spans="1:12" x14ac:dyDescent="0.25">
      <c r="A4" s="17">
        <v>1</v>
      </c>
      <c r="B4" s="13" t="s">
        <v>102</v>
      </c>
      <c r="C4" s="13" t="s">
        <v>99</v>
      </c>
      <c r="D4" s="14">
        <v>1987</v>
      </c>
      <c r="E4" s="13" t="s">
        <v>100</v>
      </c>
      <c r="F4" s="13">
        <v>3</v>
      </c>
      <c r="G4" s="22" t="s">
        <v>264</v>
      </c>
      <c r="H4" s="15">
        <v>2.9664351851851855E-2</v>
      </c>
      <c r="I4" s="14">
        <v>29</v>
      </c>
      <c r="J4" s="24">
        <v>100</v>
      </c>
      <c r="K4" s="24">
        <v>20</v>
      </c>
      <c r="L4" s="23">
        <f>J4+K4</f>
        <v>120</v>
      </c>
    </row>
    <row r="5" spans="1:12" x14ac:dyDescent="0.25">
      <c r="A5" s="17">
        <v>2</v>
      </c>
      <c r="B5" s="13" t="s">
        <v>105</v>
      </c>
      <c r="C5" s="13" t="s">
        <v>106</v>
      </c>
      <c r="D5" s="14">
        <v>1989</v>
      </c>
      <c r="E5" s="13" t="s">
        <v>107</v>
      </c>
      <c r="F5" s="13">
        <v>29</v>
      </c>
      <c r="G5" s="22" t="s">
        <v>264</v>
      </c>
      <c r="H5" s="15">
        <v>3.0266203703703708E-2</v>
      </c>
      <c r="I5" s="14">
        <v>27</v>
      </c>
      <c r="J5" s="24">
        <v>90</v>
      </c>
      <c r="K5" s="24">
        <v>19</v>
      </c>
      <c r="L5" s="23">
        <f t="shared" ref="L5:L23" si="0">J5+K5</f>
        <v>109</v>
      </c>
    </row>
    <row r="6" spans="1:12" s="17" customFormat="1" ht="13.5" customHeight="1" x14ac:dyDescent="0.25">
      <c r="A6" s="17">
        <v>3</v>
      </c>
      <c r="B6" s="13" t="s">
        <v>18</v>
      </c>
      <c r="C6" s="13" t="s">
        <v>14</v>
      </c>
      <c r="D6" s="14">
        <v>1989</v>
      </c>
      <c r="E6" s="13" t="s">
        <v>14</v>
      </c>
      <c r="F6" s="13">
        <v>15</v>
      </c>
      <c r="G6" s="22" t="s">
        <v>264</v>
      </c>
      <c r="H6" s="15">
        <v>3.037037037037037E-2</v>
      </c>
      <c r="I6" s="14">
        <v>27</v>
      </c>
      <c r="J6" s="24">
        <v>80</v>
      </c>
      <c r="K6" s="24">
        <v>18</v>
      </c>
      <c r="L6" s="23">
        <f t="shared" si="0"/>
        <v>98</v>
      </c>
    </row>
    <row r="7" spans="1:12" x14ac:dyDescent="0.25">
      <c r="A7" s="17">
        <v>4</v>
      </c>
      <c r="B7" s="13" t="s">
        <v>115</v>
      </c>
      <c r="C7" s="13" t="s">
        <v>112</v>
      </c>
      <c r="D7" s="14">
        <v>1987</v>
      </c>
      <c r="E7" s="13" t="s">
        <v>113</v>
      </c>
      <c r="F7" s="13">
        <v>30</v>
      </c>
      <c r="G7" s="22" t="s">
        <v>264</v>
      </c>
      <c r="H7" s="18">
        <v>3.1342592592592596E-2</v>
      </c>
      <c r="I7" s="14">
        <v>29</v>
      </c>
      <c r="J7" s="24">
        <v>70</v>
      </c>
      <c r="K7" s="24">
        <v>17</v>
      </c>
      <c r="L7" s="23">
        <f t="shared" si="0"/>
        <v>87</v>
      </c>
    </row>
    <row r="8" spans="1:12" x14ac:dyDescent="0.25">
      <c r="A8" s="17">
        <v>5</v>
      </c>
      <c r="B8" s="13" t="s">
        <v>116</v>
      </c>
      <c r="C8" s="13" t="s">
        <v>117</v>
      </c>
      <c r="D8" s="14">
        <v>1996</v>
      </c>
      <c r="E8" s="13" t="s">
        <v>118</v>
      </c>
      <c r="F8" s="13">
        <v>17</v>
      </c>
      <c r="G8" s="22" t="s">
        <v>264</v>
      </c>
      <c r="H8" s="15">
        <v>3.1412037037037037E-2</v>
      </c>
      <c r="I8" s="14">
        <v>20</v>
      </c>
      <c r="J8" s="24">
        <v>60</v>
      </c>
      <c r="K8" s="24">
        <v>16</v>
      </c>
      <c r="L8" s="23">
        <f t="shared" si="0"/>
        <v>76</v>
      </c>
    </row>
    <row r="9" spans="1:12" x14ac:dyDescent="0.25">
      <c r="A9" s="17">
        <v>6</v>
      </c>
      <c r="B9" s="13" t="s">
        <v>24</v>
      </c>
      <c r="C9" s="13" t="s">
        <v>20</v>
      </c>
      <c r="D9" s="14">
        <v>1996</v>
      </c>
      <c r="E9" s="13" t="s">
        <v>21</v>
      </c>
      <c r="F9" s="13">
        <v>42</v>
      </c>
      <c r="G9" s="22" t="s">
        <v>264</v>
      </c>
      <c r="H9" s="15">
        <v>3.15625E-2</v>
      </c>
      <c r="I9" s="14">
        <v>20</v>
      </c>
      <c r="J9" s="24">
        <v>55</v>
      </c>
      <c r="K9" s="24">
        <v>15</v>
      </c>
      <c r="L9" s="23">
        <f t="shared" si="0"/>
        <v>70</v>
      </c>
    </row>
    <row r="10" spans="1:12" x14ac:dyDescent="0.25">
      <c r="A10" s="17">
        <v>7</v>
      </c>
      <c r="B10" s="13" t="s">
        <v>157</v>
      </c>
      <c r="C10" s="13" t="s">
        <v>112</v>
      </c>
      <c r="D10" s="14">
        <v>1988</v>
      </c>
      <c r="E10" s="13" t="s">
        <v>113</v>
      </c>
      <c r="F10" s="13">
        <v>30</v>
      </c>
      <c r="G10" s="22" t="s">
        <v>264</v>
      </c>
      <c r="H10" s="18">
        <v>3.4328703703703702E-2</v>
      </c>
      <c r="I10" s="14">
        <v>28</v>
      </c>
      <c r="J10" s="24">
        <v>50</v>
      </c>
      <c r="K10" s="24">
        <v>14</v>
      </c>
      <c r="L10" s="23">
        <f t="shared" si="0"/>
        <v>64</v>
      </c>
    </row>
    <row r="11" spans="1:12" x14ac:dyDescent="0.25">
      <c r="A11" s="17">
        <v>8</v>
      </c>
      <c r="B11" s="13" t="s">
        <v>40</v>
      </c>
      <c r="C11" s="13" t="s">
        <v>38</v>
      </c>
      <c r="D11" s="14">
        <v>1989</v>
      </c>
      <c r="E11" s="13" t="s">
        <v>39</v>
      </c>
      <c r="F11" s="13">
        <v>36</v>
      </c>
      <c r="G11" s="22" t="s">
        <v>264</v>
      </c>
      <c r="H11" s="15">
        <v>3.4409722222222223E-2</v>
      </c>
      <c r="I11" s="14">
        <v>27</v>
      </c>
      <c r="J11" s="24">
        <v>45</v>
      </c>
      <c r="K11" s="24">
        <v>13</v>
      </c>
      <c r="L11" s="23">
        <f t="shared" si="0"/>
        <v>58</v>
      </c>
    </row>
    <row r="12" spans="1:12" x14ac:dyDescent="0.25">
      <c r="A12" s="17">
        <v>9</v>
      </c>
      <c r="B12" s="13" t="s">
        <v>225</v>
      </c>
      <c r="C12" s="13" t="s">
        <v>223</v>
      </c>
      <c r="D12" s="14">
        <v>1988</v>
      </c>
      <c r="E12" s="13" t="s">
        <v>226</v>
      </c>
      <c r="F12" s="13">
        <v>19</v>
      </c>
      <c r="G12" s="22" t="s">
        <v>264</v>
      </c>
      <c r="H12" s="15">
        <v>3.4571759259259253E-2</v>
      </c>
      <c r="I12" s="14">
        <v>28</v>
      </c>
      <c r="J12" s="24">
        <v>40</v>
      </c>
      <c r="K12" s="24">
        <v>12</v>
      </c>
      <c r="L12" s="23">
        <f t="shared" si="0"/>
        <v>52</v>
      </c>
    </row>
    <row r="13" spans="1:12" x14ac:dyDescent="0.25">
      <c r="A13" s="17">
        <v>9</v>
      </c>
      <c r="B13" s="13" t="s">
        <v>227</v>
      </c>
      <c r="C13" s="13" t="s">
        <v>223</v>
      </c>
      <c r="D13" s="14">
        <v>1988</v>
      </c>
      <c r="E13" s="13" t="s">
        <v>226</v>
      </c>
      <c r="F13" s="13">
        <v>19</v>
      </c>
      <c r="G13" s="22" t="s">
        <v>264</v>
      </c>
      <c r="H13" s="15">
        <v>3.4571759259259253E-2</v>
      </c>
      <c r="I13" s="14">
        <v>28</v>
      </c>
      <c r="J13" s="24">
        <v>40</v>
      </c>
      <c r="K13" s="24">
        <v>12</v>
      </c>
      <c r="L13" s="23">
        <f t="shared" si="0"/>
        <v>52</v>
      </c>
    </row>
    <row r="14" spans="1:12" x14ac:dyDescent="0.25">
      <c r="A14" s="17">
        <v>11</v>
      </c>
      <c r="B14" s="13" t="s">
        <v>45</v>
      </c>
      <c r="C14" s="13" t="s">
        <v>43</v>
      </c>
      <c r="D14" s="14">
        <v>1992</v>
      </c>
      <c r="E14" s="13" t="s">
        <v>44</v>
      </c>
      <c r="F14" s="13">
        <v>40</v>
      </c>
      <c r="G14" s="22" t="s">
        <v>264</v>
      </c>
      <c r="H14" s="15">
        <v>3.4768518518518525E-2</v>
      </c>
      <c r="I14" s="14">
        <v>24</v>
      </c>
      <c r="J14" s="24">
        <v>30</v>
      </c>
      <c r="K14" s="24">
        <v>10</v>
      </c>
      <c r="L14" s="23">
        <f t="shared" si="0"/>
        <v>40</v>
      </c>
    </row>
    <row r="15" spans="1:12" x14ac:dyDescent="0.25">
      <c r="A15" s="17">
        <v>11</v>
      </c>
      <c r="B15" s="13" t="s">
        <v>46</v>
      </c>
      <c r="C15" s="13" t="s">
        <v>43</v>
      </c>
      <c r="D15" s="14">
        <v>1990</v>
      </c>
      <c r="E15" s="13" t="s">
        <v>44</v>
      </c>
      <c r="F15" s="13">
        <v>40</v>
      </c>
      <c r="G15" s="22" t="s">
        <v>264</v>
      </c>
      <c r="H15" s="15">
        <v>3.4768518518518525E-2</v>
      </c>
      <c r="I15" s="14">
        <v>26</v>
      </c>
      <c r="J15" s="24">
        <v>30</v>
      </c>
      <c r="K15" s="24">
        <v>10</v>
      </c>
      <c r="L15" s="23">
        <f t="shared" si="0"/>
        <v>40</v>
      </c>
    </row>
    <row r="16" spans="1:12" x14ac:dyDescent="0.25">
      <c r="A16" s="17">
        <v>11</v>
      </c>
      <c r="B16" s="13" t="s">
        <v>47</v>
      </c>
      <c r="C16" s="13" t="s">
        <v>43</v>
      </c>
      <c r="D16" s="14">
        <v>1993</v>
      </c>
      <c r="E16" s="13" t="s">
        <v>44</v>
      </c>
      <c r="F16" s="13">
        <v>40</v>
      </c>
      <c r="G16" s="22" t="s">
        <v>264</v>
      </c>
      <c r="H16" s="15">
        <v>3.4768518518518525E-2</v>
      </c>
      <c r="I16" s="14">
        <v>23</v>
      </c>
      <c r="J16" s="24">
        <v>30</v>
      </c>
      <c r="K16" s="24">
        <v>10</v>
      </c>
      <c r="L16" s="23">
        <f t="shared" si="0"/>
        <v>40</v>
      </c>
    </row>
    <row r="17" spans="1:12" x14ac:dyDescent="0.25">
      <c r="A17" s="17">
        <v>14</v>
      </c>
      <c r="B17" s="13" t="s">
        <v>53</v>
      </c>
      <c r="C17" s="13" t="s">
        <v>49</v>
      </c>
      <c r="D17" s="14">
        <v>1987</v>
      </c>
      <c r="E17" s="13" t="s">
        <v>54</v>
      </c>
      <c r="F17" s="13">
        <v>38</v>
      </c>
      <c r="G17" s="22" t="s">
        <v>264</v>
      </c>
      <c r="H17" s="15">
        <v>3.5879629629629629E-2</v>
      </c>
      <c r="I17" s="14">
        <v>29</v>
      </c>
      <c r="J17" s="24">
        <v>15</v>
      </c>
      <c r="K17" s="24">
        <v>7</v>
      </c>
      <c r="L17" s="23">
        <f t="shared" si="0"/>
        <v>22</v>
      </c>
    </row>
    <row r="18" spans="1:12" x14ac:dyDescent="0.25">
      <c r="A18" s="17">
        <v>15</v>
      </c>
      <c r="B18" s="13" t="s">
        <v>58</v>
      </c>
      <c r="C18" s="13" t="s">
        <v>56</v>
      </c>
      <c r="D18" s="14">
        <v>1996</v>
      </c>
      <c r="E18" s="13" t="s">
        <v>21</v>
      </c>
      <c r="F18" s="13">
        <v>41</v>
      </c>
      <c r="G18" s="22" t="s">
        <v>264</v>
      </c>
      <c r="H18" s="15">
        <v>3.5914351851851857E-2</v>
      </c>
      <c r="I18" s="14">
        <v>20</v>
      </c>
      <c r="J18" s="24">
        <v>10</v>
      </c>
      <c r="K18" s="24">
        <v>6</v>
      </c>
      <c r="L18" s="23">
        <f t="shared" si="0"/>
        <v>16</v>
      </c>
    </row>
    <row r="19" spans="1:12" x14ac:dyDescent="0.25">
      <c r="A19" s="17">
        <v>16</v>
      </c>
      <c r="B19" s="13" t="s">
        <v>184</v>
      </c>
      <c r="C19" s="13" t="s">
        <v>182</v>
      </c>
      <c r="D19" s="14">
        <v>1996</v>
      </c>
      <c r="E19" s="13" t="s">
        <v>183</v>
      </c>
      <c r="F19" s="13">
        <v>9</v>
      </c>
      <c r="G19" s="22" t="s">
        <v>264</v>
      </c>
      <c r="H19" s="15">
        <v>3.7418981481481477E-2</v>
      </c>
      <c r="I19" s="14">
        <v>20</v>
      </c>
      <c r="J19" s="24">
        <v>0</v>
      </c>
      <c r="K19" s="24">
        <v>5</v>
      </c>
      <c r="L19" s="23">
        <f t="shared" si="0"/>
        <v>5</v>
      </c>
    </row>
    <row r="20" spans="1:12" x14ac:dyDescent="0.25">
      <c r="A20" s="17">
        <v>16</v>
      </c>
      <c r="B20" s="13" t="s">
        <v>185</v>
      </c>
      <c r="C20" s="13" t="s">
        <v>182</v>
      </c>
      <c r="D20" s="14">
        <v>1989</v>
      </c>
      <c r="E20" s="13" t="s">
        <v>186</v>
      </c>
      <c r="F20" s="13">
        <v>9</v>
      </c>
      <c r="G20" s="22" t="s">
        <v>264</v>
      </c>
      <c r="H20" s="15">
        <v>3.7418981481481477E-2</v>
      </c>
      <c r="I20" s="14">
        <v>27</v>
      </c>
      <c r="J20" s="24">
        <v>0</v>
      </c>
      <c r="K20" s="24">
        <v>5</v>
      </c>
      <c r="L20" s="23">
        <f t="shared" si="0"/>
        <v>5</v>
      </c>
    </row>
    <row r="21" spans="1:12" x14ac:dyDescent="0.25">
      <c r="A21" s="17">
        <v>18</v>
      </c>
      <c r="B21" s="13" t="s">
        <v>62</v>
      </c>
      <c r="C21" s="13" t="s">
        <v>63</v>
      </c>
      <c r="D21" s="14">
        <v>1996</v>
      </c>
      <c r="E21" s="13" t="s">
        <v>63</v>
      </c>
      <c r="F21" s="13">
        <v>22</v>
      </c>
      <c r="G21" s="22" t="s">
        <v>264</v>
      </c>
      <c r="H21" s="15">
        <v>3.7731481481481484E-2</v>
      </c>
      <c r="I21" s="14">
        <v>20</v>
      </c>
      <c r="J21" s="24">
        <v>0</v>
      </c>
      <c r="K21" s="24">
        <v>3</v>
      </c>
      <c r="L21" s="23">
        <f t="shared" si="0"/>
        <v>3</v>
      </c>
    </row>
    <row r="22" spans="1:12" x14ac:dyDescent="0.25">
      <c r="A22" s="17">
        <v>18</v>
      </c>
      <c r="B22" s="13" t="s">
        <v>64</v>
      </c>
      <c r="C22" s="13" t="s">
        <v>63</v>
      </c>
      <c r="D22" s="14">
        <v>1989</v>
      </c>
      <c r="E22" s="13" t="s">
        <v>63</v>
      </c>
      <c r="F22" s="13">
        <v>22</v>
      </c>
      <c r="G22" s="22" t="s">
        <v>264</v>
      </c>
      <c r="H22" s="15">
        <v>3.7731481481481484E-2</v>
      </c>
      <c r="I22" s="14">
        <v>27</v>
      </c>
      <c r="J22" s="24">
        <v>0</v>
      </c>
      <c r="K22" s="24">
        <v>3</v>
      </c>
      <c r="L22" s="23">
        <f t="shared" si="0"/>
        <v>3</v>
      </c>
    </row>
    <row r="23" spans="1:12" x14ac:dyDescent="0.25">
      <c r="A23" s="17">
        <v>20</v>
      </c>
      <c r="B23" s="13" t="s">
        <v>239</v>
      </c>
      <c r="C23" s="13" t="s">
        <v>238</v>
      </c>
      <c r="D23" s="14">
        <v>1991</v>
      </c>
      <c r="E23" s="13" t="s">
        <v>226</v>
      </c>
      <c r="F23" s="13">
        <v>20</v>
      </c>
      <c r="G23" s="22" t="s">
        <v>264</v>
      </c>
      <c r="H23" s="15">
        <v>3.8229166666666668E-2</v>
      </c>
      <c r="I23" s="14">
        <v>25</v>
      </c>
      <c r="J23" s="24">
        <v>0</v>
      </c>
      <c r="K23" s="24">
        <v>1</v>
      </c>
      <c r="L23" s="23">
        <f t="shared" si="0"/>
        <v>1</v>
      </c>
    </row>
    <row r="24" spans="1:12" x14ac:dyDescent="0.25">
      <c r="G24" s="22"/>
      <c r="H24" s="15"/>
    </row>
    <row r="25" spans="1:12" x14ac:dyDescent="0.25">
      <c r="A25" s="17">
        <v>1</v>
      </c>
      <c r="B25" s="13" t="s">
        <v>98</v>
      </c>
      <c r="C25" s="13" t="s">
        <v>99</v>
      </c>
      <c r="D25" s="14">
        <v>1984</v>
      </c>
      <c r="E25" s="13" t="s">
        <v>100</v>
      </c>
      <c r="F25" s="13">
        <v>3</v>
      </c>
      <c r="G25" s="22" t="s">
        <v>263</v>
      </c>
      <c r="H25" s="15">
        <v>2.9664351851851855E-2</v>
      </c>
      <c r="I25" s="14">
        <v>32</v>
      </c>
      <c r="J25" s="17">
        <v>100</v>
      </c>
      <c r="K25" s="17">
        <v>30</v>
      </c>
      <c r="L25" s="23">
        <f>SUM(J25:K25)</f>
        <v>130</v>
      </c>
    </row>
    <row r="26" spans="1:12" x14ac:dyDescent="0.25">
      <c r="A26" s="17">
        <v>1</v>
      </c>
      <c r="B26" s="13" t="s">
        <v>103</v>
      </c>
      <c r="C26" s="13" t="s">
        <v>99</v>
      </c>
      <c r="D26" s="14">
        <v>1978</v>
      </c>
      <c r="E26" s="13" t="s">
        <v>100</v>
      </c>
      <c r="F26" s="13">
        <v>3</v>
      </c>
      <c r="G26" s="22" t="s">
        <v>263</v>
      </c>
      <c r="H26" s="15">
        <v>2.9664351851851855E-2</v>
      </c>
      <c r="I26" s="14">
        <v>38</v>
      </c>
      <c r="J26" s="17">
        <v>100</v>
      </c>
      <c r="K26" s="17">
        <v>30</v>
      </c>
      <c r="L26" s="23">
        <f t="shared" ref="L26:L54" si="1">SUM(J26:K26)</f>
        <v>130</v>
      </c>
    </row>
    <row r="27" spans="1:12" x14ac:dyDescent="0.25">
      <c r="A27" s="17">
        <v>3</v>
      </c>
      <c r="B27" s="13" t="s">
        <v>108</v>
      </c>
      <c r="C27" s="13" t="s">
        <v>106</v>
      </c>
      <c r="D27" s="14">
        <v>1984</v>
      </c>
      <c r="E27" s="13" t="s">
        <v>107</v>
      </c>
      <c r="F27" s="13">
        <v>29</v>
      </c>
      <c r="G27" s="22" t="s">
        <v>263</v>
      </c>
      <c r="H27" s="15">
        <v>3.0266203703703708E-2</v>
      </c>
      <c r="I27" s="14">
        <v>32</v>
      </c>
      <c r="J27" s="17">
        <v>80</v>
      </c>
      <c r="K27" s="17">
        <v>28</v>
      </c>
      <c r="L27" s="23">
        <f t="shared" si="1"/>
        <v>108</v>
      </c>
    </row>
    <row r="28" spans="1:12" x14ac:dyDescent="0.25">
      <c r="A28" s="17">
        <v>3</v>
      </c>
      <c r="B28" s="13" t="s">
        <v>109</v>
      </c>
      <c r="C28" s="13" t="s">
        <v>106</v>
      </c>
      <c r="D28" s="14">
        <v>1983</v>
      </c>
      <c r="E28" s="13" t="s">
        <v>110</v>
      </c>
      <c r="F28" s="13">
        <v>29</v>
      </c>
      <c r="G28" s="22" t="s">
        <v>263</v>
      </c>
      <c r="H28" s="15">
        <v>3.0266203703703708E-2</v>
      </c>
      <c r="I28" s="14">
        <v>33</v>
      </c>
      <c r="J28" s="17">
        <v>80</v>
      </c>
      <c r="K28" s="17">
        <v>28</v>
      </c>
      <c r="L28" s="23">
        <f t="shared" si="1"/>
        <v>108</v>
      </c>
    </row>
    <row r="29" spans="1:12" x14ac:dyDescent="0.25">
      <c r="A29" s="17">
        <v>5</v>
      </c>
      <c r="B29" s="13" t="s">
        <v>17</v>
      </c>
      <c r="C29" s="13" t="s">
        <v>14</v>
      </c>
      <c r="D29" s="14">
        <v>1978</v>
      </c>
      <c r="E29" s="13" t="s">
        <v>14</v>
      </c>
      <c r="F29" s="13">
        <v>15</v>
      </c>
      <c r="G29" s="22" t="s">
        <v>263</v>
      </c>
      <c r="H29" s="15">
        <v>3.037037037037037E-2</v>
      </c>
      <c r="I29" s="14">
        <v>38</v>
      </c>
      <c r="J29" s="17">
        <v>60</v>
      </c>
      <c r="K29" s="17">
        <v>26</v>
      </c>
      <c r="L29" s="23">
        <f t="shared" si="1"/>
        <v>86</v>
      </c>
    </row>
    <row r="30" spans="1:12" x14ac:dyDescent="0.25">
      <c r="A30" s="17">
        <v>6</v>
      </c>
      <c r="B30" s="13" t="s">
        <v>200</v>
      </c>
      <c r="C30" s="13" t="s">
        <v>197</v>
      </c>
      <c r="D30" s="14">
        <v>1984</v>
      </c>
      <c r="E30" s="13" t="s">
        <v>198</v>
      </c>
      <c r="F30" s="13">
        <v>11</v>
      </c>
      <c r="G30" s="22" t="s">
        <v>263</v>
      </c>
      <c r="H30" s="15">
        <v>3.0891203703703702E-2</v>
      </c>
      <c r="I30" s="14">
        <v>32</v>
      </c>
      <c r="J30" s="17">
        <v>55</v>
      </c>
      <c r="K30" s="17">
        <v>25</v>
      </c>
      <c r="L30" s="23">
        <f t="shared" si="1"/>
        <v>80</v>
      </c>
    </row>
    <row r="31" spans="1:12" x14ac:dyDescent="0.25">
      <c r="A31" s="17">
        <v>7</v>
      </c>
      <c r="B31" s="13" t="s">
        <v>114</v>
      </c>
      <c r="C31" s="13" t="s">
        <v>112</v>
      </c>
      <c r="D31" s="14">
        <v>1982</v>
      </c>
      <c r="E31" s="13" t="s">
        <v>113</v>
      </c>
      <c r="F31" s="13">
        <v>30</v>
      </c>
      <c r="G31" s="22" t="s">
        <v>263</v>
      </c>
      <c r="H31" s="18">
        <v>3.1342592592592596E-2</v>
      </c>
      <c r="I31" s="14">
        <v>34</v>
      </c>
      <c r="J31" s="17">
        <v>50</v>
      </c>
      <c r="K31" s="17">
        <v>24</v>
      </c>
      <c r="L31" s="23">
        <f t="shared" si="1"/>
        <v>74</v>
      </c>
    </row>
    <row r="32" spans="1:12" x14ac:dyDescent="0.25">
      <c r="A32" s="17">
        <v>8</v>
      </c>
      <c r="B32" s="13" t="s">
        <v>121</v>
      </c>
      <c r="C32" s="13" t="s">
        <v>117</v>
      </c>
      <c r="D32" s="14">
        <v>1978</v>
      </c>
      <c r="E32" s="13" t="s">
        <v>118</v>
      </c>
      <c r="F32" s="13">
        <v>17</v>
      </c>
      <c r="G32" s="22" t="s">
        <v>263</v>
      </c>
      <c r="H32" s="15">
        <v>3.1412037037037037E-2</v>
      </c>
      <c r="I32" s="14">
        <v>38</v>
      </c>
      <c r="J32" s="17">
        <v>45</v>
      </c>
      <c r="K32" s="17">
        <v>23</v>
      </c>
      <c r="L32" s="23">
        <f t="shared" si="1"/>
        <v>68</v>
      </c>
    </row>
    <row r="33" spans="1:12" x14ac:dyDescent="0.25">
      <c r="A33" s="17">
        <v>9</v>
      </c>
      <c r="B33" s="13" t="s">
        <v>202</v>
      </c>
      <c r="C33" s="13" t="s">
        <v>203</v>
      </c>
      <c r="D33" s="14">
        <v>1986</v>
      </c>
      <c r="E33" s="13" t="s">
        <v>203</v>
      </c>
      <c r="F33" s="13">
        <v>2</v>
      </c>
      <c r="G33" s="22" t="s">
        <v>263</v>
      </c>
      <c r="H33" s="15">
        <v>3.1516203703703706E-2</v>
      </c>
      <c r="I33" s="14">
        <v>30</v>
      </c>
      <c r="J33" s="17">
        <v>40</v>
      </c>
      <c r="K33" s="17">
        <v>22</v>
      </c>
      <c r="L33" s="23">
        <f t="shared" si="1"/>
        <v>62</v>
      </c>
    </row>
    <row r="34" spans="1:12" x14ac:dyDescent="0.25">
      <c r="A34" s="17">
        <v>10</v>
      </c>
      <c r="B34" s="13" t="s">
        <v>122</v>
      </c>
      <c r="C34" s="13" t="s">
        <v>123</v>
      </c>
      <c r="D34" s="14">
        <v>1981</v>
      </c>
      <c r="E34" s="13" t="s">
        <v>124</v>
      </c>
      <c r="F34" s="13">
        <v>7</v>
      </c>
      <c r="G34" s="22" t="s">
        <v>263</v>
      </c>
      <c r="H34" s="15">
        <v>3.1828703703703706E-2</v>
      </c>
      <c r="I34" s="14">
        <v>35</v>
      </c>
      <c r="J34" s="17">
        <v>35</v>
      </c>
      <c r="K34" s="17">
        <v>21</v>
      </c>
      <c r="L34" s="23">
        <f t="shared" si="1"/>
        <v>56</v>
      </c>
    </row>
    <row r="35" spans="1:12" x14ac:dyDescent="0.25">
      <c r="A35" s="17">
        <v>11</v>
      </c>
      <c r="B35" s="13" t="s">
        <v>138</v>
      </c>
      <c r="C35" s="13" t="s">
        <v>139</v>
      </c>
      <c r="D35" s="14">
        <v>1982</v>
      </c>
      <c r="E35" s="13" t="s">
        <v>139</v>
      </c>
      <c r="F35" s="13">
        <v>21</v>
      </c>
      <c r="G35" s="22" t="s">
        <v>263</v>
      </c>
      <c r="H35" s="15">
        <v>3.3298611111111112E-2</v>
      </c>
      <c r="I35" s="14">
        <v>34</v>
      </c>
      <c r="J35" s="17">
        <v>30</v>
      </c>
      <c r="K35" s="17">
        <v>20</v>
      </c>
      <c r="L35" s="23">
        <f t="shared" si="1"/>
        <v>50</v>
      </c>
    </row>
    <row r="36" spans="1:12" x14ac:dyDescent="0.25">
      <c r="A36" s="17">
        <v>12</v>
      </c>
      <c r="B36" s="13" t="s">
        <v>146</v>
      </c>
      <c r="C36" s="13" t="s">
        <v>144</v>
      </c>
      <c r="D36" s="14">
        <v>1981</v>
      </c>
      <c r="E36" s="13" t="s">
        <v>124</v>
      </c>
      <c r="F36" s="13">
        <v>6</v>
      </c>
      <c r="G36" s="22" t="s">
        <v>263</v>
      </c>
      <c r="H36" s="15">
        <v>3.3657407407407407E-2</v>
      </c>
      <c r="I36" s="14">
        <v>35</v>
      </c>
      <c r="J36" s="17">
        <v>25</v>
      </c>
      <c r="K36" s="17">
        <v>19</v>
      </c>
      <c r="L36" s="23">
        <f t="shared" si="1"/>
        <v>44</v>
      </c>
    </row>
    <row r="37" spans="1:12" x14ac:dyDescent="0.25">
      <c r="A37" s="17">
        <v>12</v>
      </c>
      <c r="B37" s="13" t="s">
        <v>147</v>
      </c>
      <c r="C37" s="13" t="s">
        <v>144</v>
      </c>
      <c r="D37" s="14">
        <v>1978</v>
      </c>
      <c r="E37" s="13" t="s">
        <v>124</v>
      </c>
      <c r="F37" s="13">
        <v>6</v>
      </c>
      <c r="G37" s="22" t="s">
        <v>263</v>
      </c>
      <c r="H37" s="15">
        <v>3.3657407407407407E-2</v>
      </c>
      <c r="I37" s="14">
        <v>38</v>
      </c>
      <c r="J37" s="17">
        <v>25</v>
      </c>
      <c r="K37" s="17">
        <v>19</v>
      </c>
      <c r="L37" s="23">
        <f t="shared" si="1"/>
        <v>44</v>
      </c>
    </row>
    <row r="38" spans="1:12" x14ac:dyDescent="0.25">
      <c r="A38" s="17">
        <v>14</v>
      </c>
      <c r="B38" s="13" t="s">
        <v>148</v>
      </c>
      <c r="C38" s="13" t="s">
        <v>149</v>
      </c>
      <c r="D38" s="14">
        <v>1981</v>
      </c>
      <c r="E38" s="13" t="s">
        <v>149</v>
      </c>
      <c r="F38" s="13">
        <v>28</v>
      </c>
      <c r="G38" s="22" t="s">
        <v>263</v>
      </c>
      <c r="H38" s="15">
        <v>3.366898148148148E-2</v>
      </c>
      <c r="I38" s="14">
        <v>35</v>
      </c>
      <c r="J38" s="17">
        <v>15</v>
      </c>
      <c r="K38" s="17">
        <v>17</v>
      </c>
      <c r="L38" s="23">
        <f t="shared" si="1"/>
        <v>32</v>
      </c>
    </row>
    <row r="39" spans="1:12" x14ac:dyDescent="0.25">
      <c r="A39" s="17">
        <v>14</v>
      </c>
      <c r="B39" s="13" t="s">
        <v>150</v>
      </c>
      <c r="C39" s="13" t="s">
        <v>149</v>
      </c>
      <c r="D39" s="14">
        <v>1982</v>
      </c>
      <c r="E39" s="13" t="s">
        <v>149</v>
      </c>
      <c r="F39" s="13">
        <v>28</v>
      </c>
      <c r="G39" s="22" t="s">
        <v>263</v>
      </c>
      <c r="H39" s="15">
        <v>3.366898148148148E-2</v>
      </c>
      <c r="I39" s="14">
        <v>34</v>
      </c>
      <c r="J39" s="17">
        <v>15</v>
      </c>
      <c r="K39" s="17">
        <v>17</v>
      </c>
      <c r="L39" s="23">
        <f t="shared" si="1"/>
        <v>32</v>
      </c>
    </row>
    <row r="40" spans="1:12" x14ac:dyDescent="0.25">
      <c r="A40" s="17">
        <v>16</v>
      </c>
      <c r="B40" s="13" t="s">
        <v>152</v>
      </c>
      <c r="C40" s="13" t="s">
        <v>153</v>
      </c>
      <c r="D40" s="14">
        <v>1979</v>
      </c>
      <c r="E40" s="13" t="s">
        <v>153</v>
      </c>
      <c r="F40" s="13">
        <v>4</v>
      </c>
      <c r="G40" s="22" t="s">
        <v>263</v>
      </c>
      <c r="H40" s="15">
        <v>3.3703703703703701E-2</v>
      </c>
      <c r="I40" s="14">
        <v>37</v>
      </c>
      <c r="J40" s="17">
        <v>0</v>
      </c>
      <c r="K40" s="17">
        <v>15</v>
      </c>
      <c r="L40" s="23">
        <f t="shared" si="1"/>
        <v>15</v>
      </c>
    </row>
    <row r="41" spans="1:12" x14ac:dyDescent="0.25">
      <c r="A41" s="17">
        <v>16</v>
      </c>
      <c r="B41" s="13" t="s">
        <v>154</v>
      </c>
      <c r="C41" s="13" t="s">
        <v>153</v>
      </c>
      <c r="D41" s="14">
        <v>1986</v>
      </c>
      <c r="E41" s="13" t="s">
        <v>155</v>
      </c>
      <c r="F41" s="13">
        <v>4</v>
      </c>
      <c r="G41" s="22" t="s">
        <v>263</v>
      </c>
      <c r="H41" s="15">
        <v>3.3703703703703701E-2</v>
      </c>
      <c r="I41" s="14">
        <v>30</v>
      </c>
      <c r="J41" s="17">
        <v>0</v>
      </c>
      <c r="K41" s="17">
        <v>15</v>
      </c>
      <c r="L41" s="23">
        <f t="shared" si="1"/>
        <v>15</v>
      </c>
    </row>
    <row r="42" spans="1:12" x14ac:dyDescent="0.25">
      <c r="A42" s="17">
        <v>18</v>
      </c>
      <c r="B42" s="13" t="s">
        <v>30</v>
      </c>
      <c r="C42" s="13" t="s">
        <v>31</v>
      </c>
      <c r="D42" s="14">
        <v>1981</v>
      </c>
      <c r="E42" s="13" t="s">
        <v>21</v>
      </c>
      <c r="F42" s="13">
        <v>33</v>
      </c>
      <c r="G42" s="22" t="s">
        <v>263</v>
      </c>
      <c r="H42" s="15">
        <v>3.3726851851851855E-2</v>
      </c>
      <c r="I42" s="14">
        <v>35</v>
      </c>
      <c r="J42" s="17">
        <v>0</v>
      </c>
      <c r="K42" s="17">
        <v>13</v>
      </c>
      <c r="L42" s="23">
        <f t="shared" si="1"/>
        <v>13</v>
      </c>
    </row>
    <row r="43" spans="1:12" x14ac:dyDescent="0.25">
      <c r="A43" s="17">
        <v>19</v>
      </c>
      <c r="B43" s="13" t="s">
        <v>35</v>
      </c>
      <c r="C43" s="13" t="s">
        <v>26</v>
      </c>
      <c r="D43" s="14">
        <v>1979</v>
      </c>
      <c r="E43" s="13" t="s">
        <v>36</v>
      </c>
      <c r="F43" s="13">
        <v>39</v>
      </c>
      <c r="G43" s="22" t="s">
        <v>263</v>
      </c>
      <c r="H43" s="15">
        <v>3.3773148148148149E-2</v>
      </c>
      <c r="I43" s="14">
        <v>37</v>
      </c>
      <c r="J43" s="17">
        <v>0</v>
      </c>
      <c r="K43" s="17">
        <v>12</v>
      </c>
      <c r="L43" s="23">
        <f t="shared" si="1"/>
        <v>12</v>
      </c>
    </row>
    <row r="44" spans="1:12" x14ac:dyDescent="0.25">
      <c r="A44" s="17">
        <v>20</v>
      </c>
      <c r="B44" s="13" t="s">
        <v>215</v>
      </c>
      <c r="C44" s="13" t="s">
        <v>212</v>
      </c>
      <c r="D44" s="14">
        <v>1986</v>
      </c>
      <c r="E44" s="13" t="s">
        <v>212</v>
      </c>
      <c r="F44" s="13">
        <v>23</v>
      </c>
      <c r="G44" s="22" t="s">
        <v>263</v>
      </c>
      <c r="H44" s="15">
        <v>3.4143518518518517E-2</v>
      </c>
      <c r="I44" s="14">
        <v>30</v>
      </c>
      <c r="J44" s="17">
        <v>0</v>
      </c>
      <c r="K44" s="17">
        <v>11</v>
      </c>
      <c r="L44" s="23">
        <f t="shared" si="1"/>
        <v>11</v>
      </c>
    </row>
    <row r="45" spans="1:12" x14ac:dyDescent="0.25">
      <c r="A45" s="17">
        <v>21</v>
      </c>
      <c r="B45" s="13" t="s">
        <v>161</v>
      </c>
      <c r="C45" s="13" t="s">
        <v>159</v>
      </c>
      <c r="D45" s="14">
        <v>1979</v>
      </c>
      <c r="E45" s="13" t="s">
        <v>113</v>
      </c>
      <c r="F45" s="13">
        <v>31</v>
      </c>
      <c r="G45" s="22" t="s">
        <v>263</v>
      </c>
      <c r="H45" s="15">
        <v>3.4513888888888893E-2</v>
      </c>
      <c r="I45" s="14">
        <v>37</v>
      </c>
      <c r="J45" s="17">
        <v>0</v>
      </c>
      <c r="K45" s="17">
        <v>10</v>
      </c>
      <c r="L45" s="23">
        <f t="shared" si="1"/>
        <v>10</v>
      </c>
    </row>
    <row r="46" spans="1:12" x14ac:dyDescent="0.25">
      <c r="A46" s="17">
        <v>21</v>
      </c>
      <c r="B46" s="13" t="s">
        <v>162</v>
      </c>
      <c r="C46" s="13" t="s">
        <v>159</v>
      </c>
      <c r="D46" s="14">
        <v>1979</v>
      </c>
      <c r="E46" s="13" t="s">
        <v>113</v>
      </c>
      <c r="F46" s="13">
        <v>31</v>
      </c>
      <c r="G46" s="22" t="s">
        <v>263</v>
      </c>
      <c r="H46" s="15">
        <v>3.4513888888888893E-2</v>
      </c>
      <c r="I46" s="14">
        <v>37</v>
      </c>
      <c r="J46" s="17">
        <v>0</v>
      </c>
      <c r="K46" s="17">
        <v>10</v>
      </c>
      <c r="L46" s="23">
        <f t="shared" si="1"/>
        <v>10</v>
      </c>
    </row>
    <row r="47" spans="1:12" x14ac:dyDescent="0.25">
      <c r="A47" s="17">
        <v>23</v>
      </c>
      <c r="B47" s="13" t="s">
        <v>228</v>
      </c>
      <c r="C47" s="13" t="s">
        <v>223</v>
      </c>
      <c r="D47" s="14">
        <v>1983</v>
      </c>
      <c r="E47" s="13" t="s">
        <v>226</v>
      </c>
      <c r="F47" s="13">
        <v>19</v>
      </c>
      <c r="G47" s="22" t="s">
        <v>263</v>
      </c>
      <c r="H47" s="15">
        <v>3.4571759259259253E-2</v>
      </c>
      <c r="I47" s="14">
        <v>33</v>
      </c>
      <c r="J47" s="17">
        <v>0</v>
      </c>
      <c r="K47" s="17">
        <v>8</v>
      </c>
      <c r="L47" s="23">
        <f t="shared" si="1"/>
        <v>8</v>
      </c>
    </row>
    <row r="48" spans="1:12" x14ac:dyDescent="0.25">
      <c r="A48" s="17">
        <v>24</v>
      </c>
      <c r="B48" s="13" t="s">
        <v>42</v>
      </c>
      <c r="C48" s="13" t="s">
        <v>43</v>
      </c>
      <c r="D48" s="14">
        <v>1986</v>
      </c>
      <c r="E48" s="13" t="s">
        <v>44</v>
      </c>
      <c r="F48" s="13">
        <v>40</v>
      </c>
      <c r="G48" s="22" t="s">
        <v>263</v>
      </c>
      <c r="H48" s="15">
        <v>3.4768518518518525E-2</v>
      </c>
      <c r="I48" s="14">
        <v>30</v>
      </c>
      <c r="J48" s="17">
        <v>0</v>
      </c>
      <c r="K48" s="17">
        <v>7</v>
      </c>
      <c r="L48" s="23">
        <f t="shared" si="1"/>
        <v>7</v>
      </c>
    </row>
    <row r="49" spans="1:12" x14ac:dyDescent="0.25">
      <c r="A49" s="17">
        <v>25</v>
      </c>
      <c r="B49" s="13" t="s">
        <v>234</v>
      </c>
      <c r="C49" s="13" t="s">
        <v>218</v>
      </c>
      <c r="D49" s="14">
        <v>1977</v>
      </c>
      <c r="E49" s="13" t="s">
        <v>218</v>
      </c>
      <c r="F49" s="13">
        <v>14</v>
      </c>
      <c r="G49" s="22" t="s">
        <v>263</v>
      </c>
      <c r="H49" s="15">
        <v>3.5543981481481475E-2</v>
      </c>
      <c r="I49" s="14">
        <v>41</v>
      </c>
      <c r="J49" s="17">
        <v>0</v>
      </c>
      <c r="K49" s="17">
        <v>6</v>
      </c>
      <c r="L49" s="23">
        <f t="shared" si="1"/>
        <v>6</v>
      </c>
    </row>
    <row r="50" spans="1:12" x14ac:dyDescent="0.25">
      <c r="A50" s="17">
        <v>26</v>
      </c>
      <c r="B50" s="13" t="s">
        <v>167</v>
      </c>
      <c r="C50" s="13" t="s">
        <v>165</v>
      </c>
      <c r="D50" s="14">
        <v>1978</v>
      </c>
      <c r="E50" s="13" t="s">
        <v>130</v>
      </c>
      <c r="F50" s="13">
        <v>35</v>
      </c>
      <c r="G50" s="22" t="s">
        <v>263</v>
      </c>
      <c r="H50" s="15">
        <v>3.5671296296296298E-2</v>
      </c>
      <c r="I50" s="14">
        <v>38</v>
      </c>
      <c r="J50" s="17">
        <v>0</v>
      </c>
      <c r="K50" s="17">
        <v>5</v>
      </c>
      <c r="L50" s="23">
        <f t="shared" si="1"/>
        <v>5</v>
      </c>
    </row>
    <row r="51" spans="1:12" x14ac:dyDescent="0.25">
      <c r="A51" s="17">
        <v>27</v>
      </c>
      <c r="B51" s="13" t="s">
        <v>173</v>
      </c>
      <c r="C51" s="13" t="s">
        <v>170</v>
      </c>
      <c r="D51" s="14">
        <v>1982</v>
      </c>
      <c r="E51" s="13" t="s">
        <v>124</v>
      </c>
      <c r="F51" s="13">
        <v>5</v>
      </c>
      <c r="G51" s="22" t="s">
        <v>263</v>
      </c>
      <c r="H51" s="15">
        <v>3.6018518518518519E-2</v>
      </c>
      <c r="I51" s="14">
        <v>34</v>
      </c>
      <c r="J51" s="17">
        <v>0</v>
      </c>
      <c r="K51" s="17">
        <v>4</v>
      </c>
      <c r="L51" s="23">
        <f t="shared" si="1"/>
        <v>4</v>
      </c>
    </row>
    <row r="52" spans="1:12" x14ac:dyDescent="0.25">
      <c r="A52" s="17">
        <v>28</v>
      </c>
      <c r="B52" s="13" t="s">
        <v>65</v>
      </c>
      <c r="C52" s="13" t="s">
        <v>63</v>
      </c>
      <c r="D52" s="14">
        <v>1985</v>
      </c>
      <c r="E52" s="13" t="s">
        <v>66</v>
      </c>
      <c r="F52" s="13">
        <v>22</v>
      </c>
      <c r="G52" s="22" t="s">
        <v>263</v>
      </c>
      <c r="H52" s="15">
        <v>3.7731481481481484E-2</v>
      </c>
      <c r="I52" s="14">
        <v>31</v>
      </c>
      <c r="J52" s="17">
        <v>0</v>
      </c>
      <c r="K52" s="17">
        <v>3</v>
      </c>
      <c r="L52" s="23">
        <f t="shared" si="1"/>
        <v>3</v>
      </c>
    </row>
    <row r="53" spans="1:12" x14ac:dyDescent="0.25">
      <c r="A53" s="17">
        <v>29</v>
      </c>
      <c r="B53" s="13" t="s">
        <v>246</v>
      </c>
      <c r="C53" s="13" t="s">
        <v>238</v>
      </c>
      <c r="D53" s="14">
        <v>1981</v>
      </c>
      <c r="E53" s="13" t="s">
        <v>226</v>
      </c>
      <c r="F53" s="13">
        <v>20</v>
      </c>
      <c r="G53" s="22" t="s">
        <v>263</v>
      </c>
      <c r="H53" s="15">
        <v>4.2569444444444444E-2</v>
      </c>
      <c r="I53" s="14">
        <v>35</v>
      </c>
      <c r="J53" s="17">
        <v>0</v>
      </c>
      <c r="K53" s="17">
        <v>2</v>
      </c>
      <c r="L53" s="23">
        <f t="shared" si="1"/>
        <v>2</v>
      </c>
    </row>
    <row r="54" spans="1:12" x14ac:dyDescent="0.25">
      <c r="A54" s="17">
        <v>30</v>
      </c>
      <c r="B54" s="13" t="s">
        <v>71</v>
      </c>
      <c r="C54" s="13" t="s">
        <v>68</v>
      </c>
      <c r="D54" s="14">
        <v>1979</v>
      </c>
      <c r="E54" s="13" t="s">
        <v>69</v>
      </c>
      <c r="F54" s="13">
        <v>32</v>
      </c>
      <c r="G54" s="22" t="s">
        <v>263</v>
      </c>
      <c r="H54" s="15">
        <v>5.4166666666666669E-2</v>
      </c>
      <c r="I54" s="14">
        <v>37</v>
      </c>
      <c r="J54" s="17">
        <v>0</v>
      </c>
      <c r="K54" s="17">
        <v>1</v>
      </c>
      <c r="L54" s="23">
        <f t="shared" si="1"/>
        <v>1</v>
      </c>
    </row>
    <row r="55" spans="1:12" x14ac:dyDescent="0.25">
      <c r="G55" s="22"/>
      <c r="H55" s="15"/>
    </row>
    <row r="56" spans="1:12" x14ac:dyDescent="0.25">
      <c r="A56" s="17">
        <v>1</v>
      </c>
      <c r="B56" s="13" t="s">
        <v>104</v>
      </c>
      <c r="C56" s="13" t="s">
        <v>99</v>
      </c>
      <c r="D56" s="14">
        <v>1976</v>
      </c>
      <c r="E56" s="13" t="s">
        <v>100</v>
      </c>
      <c r="F56" s="13">
        <v>3</v>
      </c>
      <c r="G56" s="22" t="s">
        <v>262</v>
      </c>
      <c r="H56" s="15">
        <v>2.9664351851851855E-2</v>
      </c>
      <c r="I56" s="14">
        <v>40</v>
      </c>
      <c r="J56" s="17">
        <v>100</v>
      </c>
      <c r="K56" s="17">
        <v>47</v>
      </c>
      <c r="L56" s="23">
        <f>SUM(J56:K56)</f>
        <v>147</v>
      </c>
    </row>
    <row r="57" spans="1:12" x14ac:dyDescent="0.25">
      <c r="A57" s="17">
        <v>2</v>
      </c>
      <c r="B57" s="13" t="s">
        <v>13</v>
      </c>
      <c r="C57" s="13" t="s">
        <v>14</v>
      </c>
      <c r="D57" s="14">
        <v>1972</v>
      </c>
      <c r="E57" s="13" t="s">
        <v>14</v>
      </c>
      <c r="F57" s="13">
        <v>15</v>
      </c>
      <c r="G57" s="22" t="s">
        <v>262</v>
      </c>
      <c r="H57" s="15">
        <v>3.037037037037037E-2</v>
      </c>
      <c r="I57" s="14">
        <v>44</v>
      </c>
      <c r="J57" s="17">
        <v>90</v>
      </c>
      <c r="K57" s="17">
        <v>46</v>
      </c>
      <c r="L57" s="23">
        <f t="shared" ref="L57:L102" si="2">SUM(J57:K57)</f>
        <v>136</v>
      </c>
    </row>
    <row r="58" spans="1:12" x14ac:dyDescent="0.25">
      <c r="A58" s="17">
        <v>2</v>
      </c>
      <c r="B58" s="13" t="s">
        <v>16</v>
      </c>
      <c r="C58" s="13" t="s">
        <v>14</v>
      </c>
      <c r="D58" s="14">
        <v>1976</v>
      </c>
      <c r="E58" s="13" t="s">
        <v>14</v>
      </c>
      <c r="F58" s="13">
        <v>15</v>
      </c>
      <c r="G58" s="22" t="s">
        <v>262</v>
      </c>
      <c r="H58" s="15">
        <v>3.037037037037037E-2</v>
      </c>
      <c r="I58" s="14">
        <v>40</v>
      </c>
      <c r="J58" s="17">
        <v>90</v>
      </c>
      <c r="K58" s="17">
        <v>46</v>
      </c>
      <c r="L58" s="23">
        <f t="shared" si="2"/>
        <v>136</v>
      </c>
    </row>
    <row r="59" spans="1:12" x14ac:dyDescent="0.25">
      <c r="A59" s="17">
        <v>4</v>
      </c>
      <c r="B59" s="13" t="s">
        <v>196</v>
      </c>
      <c r="C59" s="13" t="s">
        <v>197</v>
      </c>
      <c r="D59" s="14">
        <v>1976</v>
      </c>
      <c r="E59" s="13" t="s">
        <v>198</v>
      </c>
      <c r="F59" s="13">
        <v>11</v>
      </c>
      <c r="G59" s="22" t="s">
        <v>262</v>
      </c>
      <c r="H59" s="15">
        <v>3.0891203703703702E-2</v>
      </c>
      <c r="I59" s="14">
        <v>40</v>
      </c>
      <c r="J59" s="17">
        <v>70</v>
      </c>
      <c r="K59" s="17">
        <v>44</v>
      </c>
      <c r="L59" s="23">
        <f t="shared" si="2"/>
        <v>114</v>
      </c>
    </row>
    <row r="60" spans="1:12" x14ac:dyDescent="0.25">
      <c r="A60" s="17">
        <v>4</v>
      </c>
      <c r="B60" s="13" t="s">
        <v>201</v>
      </c>
      <c r="C60" s="13" t="s">
        <v>197</v>
      </c>
      <c r="D60" s="14">
        <v>1976</v>
      </c>
      <c r="E60" s="13" t="s">
        <v>198</v>
      </c>
      <c r="F60" s="13">
        <v>11</v>
      </c>
      <c r="G60" s="22" t="s">
        <v>262</v>
      </c>
      <c r="H60" s="15">
        <v>3.0891203703703702E-2</v>
      </c>
      <c r="I60" s="14">
        <v>40</v>
      </c>
      <c r="J60" s="17">
        <v>70</v>
      </c>
      <c r="K60" s="17">
        <v>44</v>
      </c>
      <c r="L60" s="23">
        <f t="shared" si="2"/>
        <v>114</v>
      </c>
    </row>
    <row r="61" spans="1:12" x14ac:dyDescent="0.25">
      <c r="A61" s="17">
        <v>6</v>
      </c>
      <c r="B61" s="13" t="s">
        <v>111</v>
      </c>
      <c r="C61" s="13" t="s">
        <v>112</v>
      </c>
      <c r="D61" s="14">
        <v>1970</v>
      </c>
      <c r="E61" s="13" t="s">
        <v>113</v>
      </c>
      <c r="F61" s="13">
        <v>30</v>
      </c>
      <c r="G61" s="22" t="s">
        <v>262</v>
      </c>
      <c r="H61" s="18">
        <v>3.1342592592592596E-2</v>
      </c>
      <c r="I61" s="14">
        <v>46</v>
      </c>
      <c r="J61" s="17">
        <v>55</v>
      </c>
      <c r="K61" s="17">
        <v>42</v>
      </c>
      <c r="L61" s="23">
        <f t="shared" si="2"/>
        <v>97</v>
      </c>
    </row>
    <row r="62" spans="1:12" x14ac:dyDescent="0.25">
      <c r="A62" s="17">
        <v>7</v>
      </c>
      <c r="B62" s="13" t="s">
        <v>120</v>
      </c>
      <c r="C62" s="13" t="s">
        <v>117</v>
      </c>
      <c r="D62" s="14">
        <v>1974</v>
      </c>
      <c r="E62" s="13" t="s">
        <v>118</v>
      </c>
      <c r="F62" s="13">
        <v>17</v>
      </c>
      <c r="G62" s="22" t="s">
        <v>262</v>
      </c>
      <c r="H62" s="15">
        <v>3.1412037037037037E-2</v>
      </c>
      <c r="I62" s="14">
        <v>42</v>
      </c>
      <c r="J62" s="17">
        <v>50</v>
      </c>
      <c r="K62" s="17">
        <v>41</v>
      </c>
      <c r="L62" s="23">
        <f t="shared" si="2"/>
        <v>91</v>
      </c>
    </row>
    <row r="63" spans="1:12" x14ac:dyDescent="0.25">
      <c r="A63" s="17">
        <v>8</v>
      </c>
      <c r="B63" s="13" t="s">
        <v>204</v>
      </c>
      <c r="C63" s="13" t="s">
        <v>203</v>
      </c>
      <c r="D63" s="14">
        <v>1976</v>
      </c>
      <c r="E63" s="13" t="s">
        <v>203</v>
      </c>
      <c r="F63" s="13">
        <v>2</v>
      </c>
      <c r="G63" s="22" t="s">
        <v>262</v>
      </c>
      <c r="H63" s="15">
        <v>3.1516203703703706E-2</v>
      </c>
      <c r="I63" s="14">
        <v>40</v>
      </c>
      <c r="J63" s="17">
        <v>45</v>
      </c>
      <c r="K63" s="17">
        <v>40</v>
      </c>
      <c r="L63" s="23">
        <f t="shared" si="2"/>
        <v>85</v>
      </c>
    </row>
    <row r="64" spans="1:12" x14ac:dyDescent="0.25">
      <c r="A64" s="17">
        <v>8</v>
      </c>
      <c r="B64" s="13" t="s">
        <v>205</v>
      </c>
      <c r="C64" s="13" t="s">
        <v>203</v>
      </c>
      <c r="D64" s="14">
        <v>1974</v>
      </c>
      <c r="E64" s="13" t="s">
        <v>203</v>
      </c>
      <c r="F64" s="13">
        <v>2</v>
      </c>
      <c r="G64" s="22" t="s">
        <v>262</v>
      </c>
      <c r="H64" s="15">
        <v>3.1516203703703706E-2</v>
      </c>
      <c r="I64" s="14">
        <v>42</v>
      </c>
      <c r="J64" s="17">
        <v>45</v>
      </c>
      <c r="K64" s="17">
        <v>40</v>
      </c>
      <c r="L64" s="23">
        <f t="shared" si="2"/>
        <v>85</v>
      </c>
    </row>
    <row r="65" spans="1:12" x14ac:dyDescent="0.25">
      <c r="A65" s="17">
        <v>10</v>
      </c>
      <c r="B65" s="13" t="s">
        <v>19</v>
      </c>
      <c r="C65" s="13" t="s">
        <v>20</v>
      </c>
      <c r="D65" s="14">
        <v>1971</v>
      </c>
      <c r="E65" s="13" t="s">
        <v>21</v>
      </c>
      <c r="F65" s="13">
        <v>42</v>
      </c>
      <c r="G65" s="22" t="s">
        <v>262</v>
      </c>
      <c r="H65" s="15">
        <v>3.15625E-2</v>
      </c>
      <c r="I65" s="14">
        <v>45</v>
      </c>
      <c r="J65" s="17">
        <v>35</v>
      </c>
      <c r="K65" s="17">
        <v>38</v>
      </c>
      <c r="L65" s="23">
        <f t="shared" si="2"/>
        <v>73</v>
      </c>
    </row>
    <row r="66" spans="1:12" x14ac:dyDescent="0.25">
      <c r="A66" s="17">
        <v>10</v>
      </c>
      <c r="B66" s="13" t="s">
        <v>23</v>
      </c>
      <c r="C66" s="13" t="s">
        <v>20</v>
      </c>
      <c r="D66" s="14">
        <v>1969</v>
      </c>
      <c r="E66" s="13" t="s">
        <v>21</v>
      </c>
      <c r="F66" s="13">
        <v>42</v>
      </c>
      <c r="G66" s="22" t="s">
        <v>262</v>
      </c>
      <c r="H66" s="15">
        <v>3.15625E-2</v>
      </c>
      <c r="I66" s="14">
        <v>47</v>
      </c>
      <c r="J66" s="17">
        <v>35</v>
      </c>
      <c r="K66" s="17">
        <v>38</v>
      </c>
      <c r="L66" s="23">
        <f t="shared" si="2"/>
        <v>73</v>
      </c>
    </row>
    <row r="67" spans="1:12" x14ac:dyDescent="0.25">
      <c r="A67" s="17">
        <v>12</v>
      </c>
      <c r="B67" s="13" t="s">
        <v>125</v>
      </c>
      <c r="C67" s="13" t="s">
        <v>123</v>
      </c>
      <c r="D67" s="14">
        <v>1974</v>
      </c>
      <c r="E67" s="13" t="s">
        <v>124</v>
      </c>
      <c r="F67" s="13">
        <v>7</v>
      </c>
      <c r="G67" s="22" t="s">
        <v>262</v>
      </c>
      <c r="H67" s="15">
        <v>3.1828703703703706E-2</v>
      </c>
      <c r="I67" s="14">
        <v>42</v>
      </c>
      <c r="J67" s="17">
        <v>25</v>
      </c>
      <c r="K67" s="17">
        <v>36</v>
      </c>
      <c r="L67" s="23">
        <f t="shared" si="2"/>
        <v>61</v>
      </c>
    </row>
    <row r="68" spans="1:12" x14ac:dyDescent="0.25">
      <c r="A68" s="17">
        <v>12</v>
      </c>
      <c r="B68" s="13" t="s">
        <v>126</v>
      </c>
      <c r="C68" s="13" t="s">
        <v>123</v>
      </c>
      <c r="D68" s="14">
        <v>1971</v>
      </c>
      <c r="E68" s="13" t="s">
        <v>124</v>
      </c>
      <c r="F68" s="13">
        <v>7</v>
      </c>
      <c r="G68" s="22" t="s">
        <v>262</v>
      </c>
      <c r="H68" s="15">
        <v>3.1828703703703706E-2</v>
      </c>
      <c r="I68" s="14">
        <v>45</v>
      </c>
      <c r="J68" s="17">
        <v>25</v>
      </c>
      <c r="K68" s="17">
        <v>36</v>
      </c>
      <c r="L68" s="23">
        <f t="shared" si="2"/>
        <v>61</v>
      </c>
    </row>
    <row r="69" spans="1:12" x14ac:dyDescent="0.25">
      <c r="A69" s="17">
        <v>14</v>
      </c>
      <c r="B69" s="13" t="s">
        <v>131</v>
      </c>
      <c r="C69" s="13" t="s">
        <v>129</v>
      </c>
      <c r="D69" s="14">
        <v>1976</v>
      </c>
      <c r="E69" s="13" t="s">
        <v>130</v>
      </c>
      <c r="F69" s="13">
        <v>34</v>
      </c>
      <c r="G69" s="22" t="s">
        <v>262</v>
      </c>
      <c r="H69" s="15">
        <v>3.2118055555555559E-2</v>
      </c>
      <c r="I69" s="14">
        <v>40</v>
      </c>
      <c r="J69" s="17">
        <v>15</v>
      </c>
      <c r="K69" s="17">
        <v>34</v>
      </c>
      <c r="L69" s="23">
        <f t="shared" si="2"/>
        <v>49</v>
      </c>
    </row>
    <row r="70" spans="1:12" x14ac:dyDescent="0.25">
      <c r="A70" s="17">
        <v>14</v>
      </c>
      <c r="B70" s="13" t="s">
        <v>132</v>
      </c>
      <c r="C70" s="13" t="s">
        <v>129</v>
      </c>
      <c r="D70" s="14">
        <v>1974</v>
      </c>
      <c r="E70" s="13" t="s">
        <v>130</v>
      </c>
      <c r="F70" s="13">
        <v>34</v>
      </c>
      <c r="G70" s="22" t="s">
        <v>262</v>
      </c>
      <c r="H70" s="15">
        <v>3.2118055555555559E-2</v>
      </c>
      <c r="I70" s="14">
        <v>42</v>
      </c>
      <c r="J70" s="17">
        <v>15</v>
      </c>
      <c r="K70" s="17">
        <v>34</v>
      </c>
      <c r="L70" s="23">
        <f t="shared" si="2"/>
        <v>49</v>
      </c>
    </row>
    <row r="71" spans="1:12" x14ac:dyDescent="0.25">
      <c r="A71" s="17">
        <v>16</v>
      </c>
      <c r="B71" s="13" t="s">
        <v>135</v>
      </c>
      <c r="C71" s="13" t="s">
        <v>134</v>
      </c>
      <c r="D71" s="14">
        <v>1969</v>
      </c>
      <c r="E71" s="13" t="s">
        <v>118</v>
      </c>
      <c r="F71" s="13">
        <v>16</v>
      </c>
      <c r="G71" s="22" t="s">
        <v>262</v>
      </c>
      <c r="H71" s="15">
        <v>3.3275462962962958E-2</v>
      </c>
      <c r="I71" s="14">
        <v>47</v>
      </c>
      <c r="J71" s="17">
        <v>0</v>
      </c>
      <c r="K71" s="17">
        <v>32</v>
      </c>
      <c r="L71" s="23">
        <f t="shared" si="2"/>
        <v>32</v>
      </c>
    </row>
    <row r="72" spans="1:12" x14ac:dyDescent="0.25">
      <c r="A72" s="17">
        <v>16</v>
      </c>
      <c r="B72" s="13" t="s">
        <v>137</v>
      </c>
      <c r="C72" s="13" t="s">
        <v>134</v>
      </c>
      <c r="D72" s="14">
        <v>1972</v>
      </c>
      <c r="E72" s="13" t="s">
        <v>118</v>
      </c>
      <c r="F72" s="13">
        <v>16</v>
      </c>
      <c r="G72" s="22" t="s">
        <v>262</v>
      </c>
      <c r="H72" s="15">
        <v>3.3275462962962958E-2</v>
      </c>
      <c r="I72" s="14">
        <v>44</v>
      </c>
      <c r="J72" s="17">
        <v>0</v>
      </c>
      <c r="K72" s="17">
        <v>32</v>
      </c>
      <c r="L72" s="23">
        <f t="shared" si="2"/>
        <v>32</v>
      </c>
    </row>
    <row r="73" spans="1:12" x14ac:dyDescent="0.25">
      <c r="A73" s="17">
        <v>18</v>
      </c>
      <c r="B73" s="13" t="s">
        <v>140</v>
      </c>
      <c r="C73" s="13" t="s">
        <v>139</v>
      </c>
      <c r="D73" s="14">
        <v>1976</v>
      </c>
      <c r="E73" s="13" t="s">
        <v>139</v>
      </c>
      <c r="F73" s="13">
        <v>21</v>
      </c>
      <c r="G73" s="22" t="s">
        <v>262</v>
      </c>
      <c r="H73" s="15">
        <v>3.3298611111111112E-2</v>
      </c>
      <c r="I73" s="14">
        <v>40</v>
      </c>
      <c r="J73" s="17">
        <v>0</v>
      </c>
      <c r="K73" s="17">
        <v>30</v>
      </c>
      <c r="L73" s="23">
        <f t="shared" si="2"/>
        <v>30</v>
      </c>
    </row>
    <row r="74" spans="1:12" x14ac:dyDescent="0.25">
      <c r="A74" s="17">
        <v>18</v>
      </c>
      <c r="B74" s="13" t="s">
        <v>141</v>
      </c>
      <c r="C74" s="13" t="s">
        <v>139</v>
      </c>
      <c r="D74" s="14">
        <v>1975</v>
      </c>
      <c r="E74" s="13" t="s">
        <v>142</v>
      </c>
      <c r="F74" s="13">
        <v>21</v>
      </c>
      <c r="G74" s="22" t="s">
        <v>262</v>
      </c>
      <c r="H74" s="15">
        <v>3.3298611111111112E-2</v>
      </c>
      <c r="I74" s="14">
        <v>41</v>
      </c>
      <c r="J74" s="17">
        <v>0</v>
      </c>
      <c r="K74" s="17">
        <v>30</v>
      </c>
      <c r="L74" s="23">
        <f t="shared" si="2"/>
        <v>30</v>
      </c>
    </row>
    <row r="75" spans="1:12" x14ac:dyDescent="0.25">
      <c r="A75" s="17">
        <v>20</v>
      </c>
      <c r="B75" s="13" t="s">
        <v>25</v>
      </c>
      <c r="C75" s="13" t="s">
        <v>26</v>
      </c>
      <c r="D75" s="14">
        <v>1969</v>
      </c>
      <c r="E75" s="13" t="s">
        <v>26</v>
      </c>
      <c r="F75" s="13">
        <v>39</v>
      </c>
      <c r="G75" s="22" t="s">
        <v>262</v>
      </c>
      <c r="H75" s="15">
        <v>3.3506944444444443E-2</v>
      </c>
      <c r="I75" s="14">
        <v>47</v>
      </c>
      <c r="J75" s="17">
        <v>0</v>
      </c>
      <c r="K75" s="17">
        <v>28</v>
      </c>
      <c r="L75" s="23">
        <f t="shared" si="2"/>
        <v>28</v>
      </c>
    </row>
    <row r="76" spans="1:12" x14ac:dyDescent="0.25">
      <c r="A76" s="17">
        <v>20</v>
      </c>
      <c r="B76" s="13" t="s">
        <v>27</v>
      </c>
      <c r="C76" s="13" t="s">
        <v>26</v>
      </c>
      <c r="D76" s="14">
        <v>1975</v>
      </c>
      <c r="E76" s="13" t="s">
        <v>26</v>
      </c>
      <c r="F76" s="13">
        <v>39</v>
      </c>
      <c r="G76" s="22" t="s">
        <v>262</v>
      </c>
      <c r="H76" s="15">
        <v>3.3506944444444443E-2</v>
      </c>
      <c r="I76" s="14">
        <v>41</v>
      </c>
      <c r="J76" s="17">
        <v>0</v>
      </c>
      <c r="K76" s="17">
        <v>28</v>
      </c>
      <c r="L76" s="23">
        <f t="shared" si="2"/>
        <v>28</v>
      </c>
    </row>
    <row r="77" spans="1:12" x14ac:dyDescent="0.25">
      <c r="A77" s="17">
        <v>20</v>
      </c>
      <c r="B77" s="13" t="s">
        <v>28</v>
      </c>
      <c r="C77" s="13" t="s">
        <v>26</v>
      </c>
      <c r="D77" s="14">
        <v>1967</v>
      </c>
      <c r="E77" s="13" t="s">
        <v>29</v>
      </c>
      <c r="F77" s="13">
        <v>39</v>
      </c>
      <c r="G77" s="22" t="s">
        <v>262</v>
      </c>
      <c r="H77" s="15">
        <v>3.3506944444444443E-2</v>
      </c>
      <c r="I77" s="14">
        <v>49</v>
      </c>
      <c r="J77" s="17">
        <v>0</v>
      </c>
      <c r="K77" s="17">
        <v>28</v>
      </c>
      <c r="L77" s="23">
        <f t="shared" si="2"/>
        <v>28</v>
      </c>
    </row>
    <row r="78" spans="1:12" x14ac:dyDescent="0.25">
      <c r="A78" s="17">
        <v>23</v>
      </c>
      <c r="B78" s="13" t="s">
        <v>143</v>
      </c>
      <c r="C78" s="13" t="s">
        <v>144</v>
      </c>
      <c r="D78" s="14">
        <v>1971</v>
      </c>
      <c r="E78" s="13" t="s">
        <v>124</v>
      </c>
      <c r="F78" s="13">
        <v>6</v>
      </c>
      <c r="G78" s="22" t="s">
        <v>262</v>
      </c>
      <c r="H78" s="15">
        <v>3.3657407407407407E-2</v>
      </c>
      <c r="I78" s="14">
        <v>45</v>
      </c>
      <c r="J78" s="17">
        <v>0</v>
      </c>
      <c r="K78" s="17">
        <v>25</v>
      </c>
      <c r="L78" s="23">
        <f t="shared" si="2"/>
        <v>25</v>
      </c>
    </row>
    <row r="79" spans="1:12" x14ac:dyDescent="0.25">
      <c r="A79" s="17">
        <v>23</v>
      </c>
      <c r="B79" s="13" t="s">
        <v>145</v>
      </c>
      <c r="C79" s="13" t="s">
        <v>144</v>
      </c>
      <c r="D79" s="14">
        <v>1972</v>
      </c>
      <c r="E79" s="13" t="s">
        <v>124</v>
      </c>
      <c r="F79" s="13">
        <v>6</v>
      </c>
      <c r="G79" s="22" t="s">
        <v>262</v>
      </c>
      <c r="H79" s="15">
        <v>3.3657407407407407E-2</v>
      </c>
      <c r="I79" s="14">
        <v>44</v>
      </c>
      <c r="J79" s="17">
        <v>0</v>
      </c>
      <c r="K79" s="17">
        <v>25</v>
      </c>
      <c r="L79" s="23">
        <f t="shared" si="2"/>
        <v>25</v>
      </c>
    </row>
    <row r="80" spans="1:12" x14ac:dyDescent="0.25">
      <c r="A80" s="17">
        <v>25</v>
      </c>
      <c r="B80" s="13" t="s">
        <v>151</v>
      </c>
      <c r="C80" s="13" t="s">
        <v>149</v>
      </c>
      <c r="D80" s="14">
        <v>1969</v>
      </c>
      <c r="E80" s="13" t="s">
        <v>149</v>
      </c>
      <c r="F80" s="13">
        <v>28</v>
      </c>
      <c r="G80" s="22" t="s">
        <v>262</v>
      </c>
      <c r="H80" s="15">
        <v>3.366898148148148E-2</v>
      </c>
      <c r="I80" s="14">
        <v>47</v>
      </c>
      <c r="J80" s="17">
        <v>0</v>
      </c>
      <c r="K80" s="17">
        <v>23</v>
      </c>
      <c r="L80" s="23">
        <f t="shared" si="2"/>
        <v>23</v>
      </c>
    </row>
    <row r="81" spans="1:12" x14ac:dyDescent="0.25">
      <c r="A81" s="17">
        <v>26</v>
      </c>
      <c r="B81" s="13" t="s">
        <v>156</v>
      </c>
      <c r="C81" s="13" t="s">
        <v>153</v>
      </c>
      <c r="D81" s="14">
        <v>1973</v>
      </c>
      <c r="E81" s="13" t="s">
        <v>153</v>
      </c>
      <c r="F81" s="13">
        <v>4</v>
      </c>
      <c r="G81" s="22" t="s">
        <v>262</v>
      </c>
      <c r="H81" s="15">
        <v>3.3703703703703701E-2</v>
      </c>
      <c r="I81" s="14">
        <v>43</v>
      </c>
      <c r="J81" s="17">
        <v>0</v>
      </c>
      <c r="K81" s="17">
        <v>22</v>
      </c>
      <c r="L81" s="23">
        <f t="shared" si="2"/>
        <v>22</v>
      </c>
    </row>
    <row r="82" spans="1:12" x14ac:dyDescent="0.25">
      <c r="A82" s="17">
        <v>27</v>
      </c>
      <c r="B82" s="13" t="s">
        <v>32</v>
      </c>
      <c r="C82" s="13" t="s">
        <v>31</v>
      </c>
      <c r="D82" s="14">
        <v>1971</v>
      </c>
      <c r="E82" s="13" t="s">
        <v>21</v>
      </c>
      <c r="F82" s="13">
        <v>33</v>
      </c>
      <c r="G82" s="22" t="s">
        <v>262</v>
      </c>
      <c r="H82" s="15">
        <v>3.3726851851851855E-2</v>
      </c>
      <c r="I82" s="14">
        <v>45</v>
      </c>
      <c r="J82" s="17">
        <v>0</v>
      </c>
      <c r="K82" s="17">
        <v>21</v>
      </c>
      <c r="L82" s="23">
        <f t="shared" si="2"/>
        <v>21</v>
      </c>
    </row>
    <row r="83" spans="1:12" x14ac:dyDescent="0.25">
      <c r="A83" s="17">
        <v>28</v>
      </c>
      <c r="B83" s="13" t="s">
        <v>209</v>
      </c>
      <c r="C83" s="13" t="s">
        <v>208</v>
      </c>
      <c r="D83" s="14">
        <v>1973</v>
      </c>
      <c r="E83" s="13" t="s">
        <v>198</v>
      </c>
      <c r="F83" s="13">
        <v>10</v>
      </c>
      <c r="G83" s="22" t="s">
        <v>262</v>
      </c>
      <c r="H83" s="15">
        <v>3.3912037037037039E-2</v>
      </c>
      <c r="I83" s="14">
        <v>43</v>
      </c>
      <c r="J83" s="17">
        <v>0</v>
      </c>
      <c r="K83" s="17">
        <v>20</v>
      </c>
      <c r="L83" s="23">
        <f t="shared" si="2"/>
        <v>20</v>
      </c>
    </row>
    <row r="84" spans="1:12" x14ac:dyDescent="0.25">
      <c r="A84" s="17">
        <v>29</v>
      </c>
      <c r="B84" s="13" t="s">
        <v>213</v>
      </c>
      <c r="C84" s="13" t="s">
        <v>212</v>
      </c>
      <c r="D84" s="14">
        <v>1974</v>
      </c>
      <c r="E84" s="13" t="s">
        <v>212</v>
      </c>
      <c r="F84" s="13">
        <v>23</v>
      </c>
      <c r="G84" s="22" t="s">
        <v>262</v>
      </c>
      <c r="H84" s="15">
        <v>3.4143518518518517E-2</v>
      </c>
      <c r="I84" s="14">
        <v>42</v>
      </c>
      <c r="J84" s="17">
        <v>0</v>
      </c>
      <c r="K84" s="17">
        <v>19</v>
      </c>
      <c r="L84" s="23">
        <f t="shared" si="2"/>
        <v>19</v>
      </c>
    </row>
    <row r="85" spans="1:12" x14ac:dyDescent="0.25">
      <c r="A85" s="17">
        <v>30</v>
      </c>
      <c r="B85" s="13" t="s">
        <v>216</v>
      </c>
      <c r="C85" s="13" t="s">
        <v>217</v>
      </c>
      <c r="D85" s="14">
        <v>1971</v>
      </c>
      <c r="E85" s="13" t="s">
        <v>218</v>
      </c>
      <c r="F85" s="13">
        <v>13</v>
      </c>
      <c r="G85" s="22" t="s">
        <v>262</v>
      </c>
      <c r="H85" s="15">
        <v>3.4247685185185187E-2</v>
      </c>
      <c r="I85" s="14">
        <v>45</v>
      </c>
      <c r="J85" s="17">
        <v>0</v>
      </c>
      <c r="K85" s="17">
        <v>18</v>
      </c>
      <c r="L85" s="23">
        <f t="shared" si="2"/>
        <v>18</v>
      </c>
    </row>
    <row r="86" spans="1:12" x14ac:dyDescent="0.25">
      <c r="A86" s="17">
        <v>30</v>
      </c>
      <c r="B86" s="13" t="s">
        <v>219</v>
      </c>
      <c r="C86" s="13" t="s">
        <v>217</v>
      </c>
      <c r="D86" s="14">
        <v>1972</v>
      </c>
      <c r="E86" s="13" t="s">
        <v>218</v>
      </c>
      <c r="F86" s="13">
        <v>13</v>
      </c>
      <c r="G86" s="22" t="s">
        <v>262</v>
      </c>
      <c r="H86" s="15">
        <v>3.4247685185185187E-2</v>
      </c>
      <c r="I86" s="14">
        <v>44</v>
      </c>
      <c r="J86" s="17">
        <v>0</v>
      </c>
      <c r="K86" s="17">
        <v>18</v>
      </c>
      <c r="L86" s="23">
        <f t="shared" si="2"/>
        <v>18</v>
      </c>
    </row>
    <row r="87" spans="1:12" x14ac:dyDescent="0.25">
      <c r="A87" s="17">
        <v>30</v>
      </c>
      <c r="B87" s="13" t="s">
        <v>220</v>
      </c>
      <c r="C87" s="13" t="s">
        <v>217</v>
      </c>
      <c r="D87" s="14">
        <v>1971</v>
      </c>
      <c r="E87" s="13" t="s">
        <v>218</v>
      </c>
      <c r="F87" s="13">
        <v>13</v>
      </c>
      <c r="G87" s="22" t="s">
        <v>262</v>
      </c>
      <c r="H87" s="15">
        <v>3.4247685185185187E-2</v>
      </c>
      <c r="I87" s="14">
        <v>45</v>
      </c>
      <c r="J87" s="17">
        <v>0</v>
      </c>
      <c r="K87" s="17">
        <v>18</v>
      </c>
      <c r="L87" s="23">
        <f t="shared" si="2"/>
        <v>18</v>
      </c>
    </row>
    <row r="88" spans="1:12" x14ac:dyDescent="0.25">
      <c r="A88" s="17">
        <v>33</v>
      </c>
      <c r="B88" s="13" t="s">
        <v>158</v>
      </c>
      <c r="C88" s="13" t="s">
        <v>159</v>
      </c>
      <c r="D88" s="14">
        <v>1974</v>
      </c>
      <c r="E88" s="13" t="s">
        <v>113</v>
      </c>
      <c r="F88" s="13">
        <v>31</v>
      </c>
      <c r="G88" s="22" t="s">
        <v>262</v>
      </c>
      <c r="H88" s="18">
        <v>3.4513888888888893E-2</v>
      </c>
      <c r="I88" s="14">
        <v>42</v>
      </c>
      <c r="J88" s="17">
        <v>0</v>
      </c>
      <c r="K88" s="17">
        <v>15</v>
      </c>
      <c r="L88" s="23">
        <f t="shared" si="2"/>
        <v>15</v>
      </c>
    </row>
    <row r="89" spans="1:12" x14ac:dyDescent="0.25">
      <c r="A89" s="17">
        <v>34</v>
      </c>
      <c r="B89" s="13" t="s">
        <v>163</v>
      </c>
      <c r="C89" s="13" t="s">
        <v>149</v>
      </c>
      <c r="D89" s="14">
        <v>1974</v>
      </c>
      <c r="E89" s="13" t="s">
        <v>149</v>
      </c>
      <c r="F89" s="13">
        <v>28</v>
      </c>
      <c r="G89" s="22" t="s">
        <v>262</v>
      </c>
      <c r="H89" s="15">
        <v>3.5370370370370365E-2</v>
      </c>
      <c r="I89" s="14">
        <v>42</v>
      </c>
      <c r="J89" s="17">
        <v>0</v>
      </c>
      <c r="K89" s="17">
        <v>14</v>
      </c>
      <c r="L89" s="23">
        <f t="shared" si="2"/>
        <v>14</v>
      </c>
    </row>
    <row r="90" spans="1:12" x14ac:dyDescent="0.25">
      <c r="A90" s="17">
        <v>35</v>
      </c>
      <c r="B90" s="13" t="s">
        <v>236</v>
      </c>
      <c r="C90" s="13" t="s">
        <v>218</v>
      </c>
      <c r="D90" s="14">
        <v>1971</v>
      </c>
      <c r="E90" s="13" t="s">
        <v>218</v>
      </c>
      <c r="F90" s="13">
        <v>14</v>
      </c>
      <c r="G90" s="22" t="s">
        <v>262</v>
      </c>
      <c r="H90" s="15">
        <v>3.5543981481481475E-2</v>
      </c>
      <c r="I90" s="14">
        <v>45</v>
      </c>
      <c r="J90" s="17">
        <v>0</v>
      </c>
      <c r="K90" s="17">
        <v>13</v>
      </c>
      <c r="L90" s="23">
        <f t="shared" si="2"/>
        <v>13</v>
      </c>
    </row>
    <row r="91" spans="1:12" x14ac:dyDescent="0.25">
      <c r="A91" s="17">
        <v>36</v>
      </c>
      <c r="B91" s="13" t="s">
        <v>166</v>
      </c>
      <c r="C91" s="13" t="s">
        <v>165</v>
      </c>
      <c r="D91" s="14">
        <v>1976</v>
      </c>
      <c r="E91" s="13" t="s">
        <v>130</v>
      </c>
      <c r="F91" s="13">
        <v>35</v>
      </c>
      <c r="G91" s="22" t="s">
        <v>262</v>
      </c>
      <c r="H91" s="15">
        <v>3.5671296296296298E-2</v>
      </c>
      <c r="I91" s="14">
        <v>40</v>
      </c>
      <c r="J91" s="17">
        <v>0</v>
      </c>
      <c r="K91" s="17">
        <v>12</v>
      </c>
      <c r="L91" s="23">
        <f t="shared" si="2"/>
        <v>12</v>
      </c>
    </row>
    <row r="92" spans="1:12" x14ac:dyDescent="0.25">
      <c r="A92" s="17">
        <v>37</v>
      </c>
      <c r="B92" s="13" t="s">
        <v>51</v>
      </c>
      <c r="C92" s="13" t="s">
        <v>49</v>
      </c>
      <c r="D92" s="14">
        <v>1968</v>
      </c>
      <c r="E92" s="13" t="s">
        <v>52</v>
      </c>
      <c r="F92" s="13">
        <v>38</v>
      </c>
      <c r="G92" s="22" t="s">
        <v>262</v>
      </c>
      <c r="H92" s="15">
        <v>3.5879629629629629E-2</v>
      </c>
      <c r="I92" s="14">
        <v>48</v>
      </c>
      <c r="J92" s="17">
        <v>0</v>
      </c>
      <c r="K92" s="17">
        <v>11</v>
      </c>
      <c r="L92" s="23">
        <f t="shared" si="2"/>
        <v>11</v>
      </c>
    </row>
    <row r="93" spans="1:12" x14ac:dyDescent="0.25">
      <c r="A93" s="17">
        <v>38</v>
      </c>
      <c r="B93" s="13" t="s">
        <v>60</v>
      </c>
      <c r="C93" s="13" t="s">
        <v>56</v>
      </c>
      <c r="D93" s="14">
        <v>1967</v>
      </c>
      <c r="E93" s="13" t="s">
        <v>61</v>
      </c>
      <c r="F93" s="13">
        <v>41</v>
      </c>
      <c r="G93" s="22" t="s">
        <v>262</v>
      </c>
      <c r="H93" s="15">
        <v>3.5914351851851857E-2</v>
      </c>
      <c r="I93" s="14">
        <v>49</v>
      </c>
      <c r="J93" s="17">
        <v>0</v>
      </c>
      <c r="K93" s="17">
        <v>10</v>
      </c>
      <c r="L93" s="23">
        <f t="shared" si="2"/>
        <v>10</v>
      </c>
    </row>
    <row r="94" spans="1:12" x14ac:dyDescent="0.25">
      <c r="A94" s="17">
        <v>39</v>
      </c>
      <c r="B94" s="13" t="s">
        <v>175</v>
      </c>
      <c r="C94" s="13" t="s">
        <v>176</v>
      </c>
      <c r="D94" s="14">
        <v>1968</v>
      </c>
      <c r="E94" s="13" t="s">
        <v>177</v>
      </c>
      <c r="F94" s="13">
        <v>37</v>
      </c>
      <c r="G94" s="22" t="s">
        <v>262</v>
      </c>
      <c r="H94" s="15">
        <v>3.7025462962962961E-2</v>
      </c>
      <c r="I94" s="14">
        <v>48</v>
      </c>
      <c r="J94" s="17">
        <v>0</v>
      </c>
      <c r="K94" s="17">
        <v>9</v>
      </c>
      <c r="L94" s="23">
        <f t="shared" si="2"/>
        <v>9</v>
      </c>
    </row>
    <row r="95" spans="1:12" x14ac:dyDescent="0.25">
      <c r="A95" s="17">
        <v>39</v>
      </c>
      <c r="B95" s="13" t="s">
        <v>179</v>
      </c>
      <c r="C95" s="13" t="s">
        <v>176</v>
      </c>
      <c r="D95" s="14">
        <v>1976</v>
      </c>
      <c r="E95" s="13" t="s">
        <v>177</v>
      </c>
      <c r="F95" s="13">
        <v>37</v>
      </c>
      <c r="G95" s="22" t="s">
        <v>262</v>
      </c>
      <c r="H95" s="15">
        <v>3.7025462962962961E-2</v>
      </c>
      <c r="I95" s="14">
        <v>40</v>
      </c>
      <c r="J95" s="17">
        <v>0</v>
      </c>
      <c r="K95" s="17">
        <v>9</v>
      </c>
      <c r="L95" s="23">
        <f t="shared" si="2"/>
        <v>9</v>
      </c>
    </row>
    <row r="96" spans="1:12" x14ac:dyDescent="0.25">
      <c r="A96" s="17">
        <v>41</v>
      </c>
      <c r="B96" s="13" t="s">
        <v>181</v>
      </c>
      <c r="C96" s="13" t="s">
        <v>182</v>
      </c>
      <c r="D96" s="14">
        <v>1967</v>
      </c>
      <c r="E96" s="13" t="s">
        <v>183</v>
      </c>
      <c r="F96" s="13">
        <v>9</v>
      </c>
      <c r="G96" s="22" t="s">
        <v>262</v>
      </c>
      <c r="H96" s="15">
        <v>3.7418981481481477E-2</v>
      </c>
      <c r="I96" s="14">
        <v>49</v>
      </c>
      <c r="J96" s="17">
        <v>0</v>
      </c>
      <c r="K96" s="17">
        <v>7</v>
      </c>
      <c r="L96" s="23">
        <f t="shared" si="2"/>
        <v>7</v>
      </c>
    </row>
    <row r="97" spans="1:12" x14ac:dyDescent="0.25">
      <c r="A97" s="17">
        <v>42</v>
      </c>
      <c r="B97" s="13" t="s">
        <v>190</v>
      </c>
      <c r="C97" s="13" t="s">
        <v>188</v>
      </c>
      <c r="D97" s="14">
        <v>1968</v>
      </c>
      <c r="E97" s="13" t="s">
        <v>118</v>
      </c>
      <c r="F97" s="13">
        <v>12</v>
      </c>
      <c r="G97" s="22" t="s">
        <v>262</v>
      </c>
      <c r="H97" s="15">
        <v>3.8067129629629631E-2</v>
      </c>
      <c r="I97" s="14">
        <v>48</v>
      </c>
      <c r="J97" s="17">
        <v>0</v>
      </c>
      <c r="K97" s="17">
        <v>6</v>
      </c>
      <c r="L97" s="23">
        <f t="shared" si="2"/>
        <v>6</v>
      </c>
    </row>
    <row r="98" spans="1:12" x14ac:dyDescent="0.25">
      <c r="A98" s="17">
        <v>42</v>
      </c>
      <c r="B98" s="13" t="s">
        <v>191</v>
      </c>
      <c r="C98" s="13" t="s">
        <v>188</v>
      </c>
      <c r="D98" s="14">
        <v>1969</v>
      </c>
      <c r="E98" s="13" t="s">
        <v>118</v>
      </c>
      <c r="F98" s="13">
        <v>12</v>
      </c>
      <c r="G98" s="22" t="s">
        <v>262</v>
      </c>
      <c r="H98" s="15">
        <v>3.8067129629629631E-2</v>
      </c>
      <c r="I98" s="14">
        <v>47</v>
      </c>
      <c r="J98" s="17">
        <v>0</v>
      </c>
      <c r="K98" s="17">
        <v>6</v>
      </c>
      <c r="L98" s="23">
        <f t="shared" si="2"/>
        <v>6</v>
      </c>
    </row>
    <row r="99" spans="1:12" x14ac:dyDescent="0.25">
      <c r="A99" s="17">
        <v>44</v>
      </c>
      <c r="B99" s="13" t="s">
        <v>242</v>
      </c>
      <c r="C99" s="13" t="s">
        <v>243</v>
      </c>
      <c r="D99" s="14">
        <v>1974</v>
      </c>
      <c r="E99" s="13" t="s">
        <v>69</v>
      </c>
      <c r="F99" s="13">
        <v>24</v>
      </c>
      <c r="G99" s="22" t="s">
        <v>262</v>
      </c>
      <c r="H99" s="15">
        <v>4.0381944444444443E-2</v>
      </c>
      <c r="I99" s="14">
        <v>42</v>
      </c>
      <c r="J99" s="17">
        <v>0</v>
      </c>
      <c r="K99" s="17">
        <v>4</v>
      </c>
      <c r="L99" s="23">
        <f t="shared" si="2"/>
        <v>4</v>
      </c>
    </row>
    <row r="100" spans="1:12" x14ac:dyDescent="0.25">
      <c r="A100" s="17">
        <v>44</v>
      </c>
      <c r="B100" s="13" t="s">
        <v>244</v>
      </c>
      <c r="C100" s="13" t="s">
        <v>243</v>
      </c>
      <c r="D100" s="14">
        <v>1973</v>
      </c>
      <c r="E100" s="13" t="s">
        <v>69</v>
      </c>
      <c r="F100" s="13">
        <v>24</v>
      </c>
      <c r="G100" s="22" t="s">
        <v>262</v>
      </c>
      <c r="H100" s="15">
        <v>4.0381944444444443E-2</v>
      </c>
      <c r="I100" s="14">
        <v>43</v>
      </c>
      <c r="J100" s="17">
        <v>0</v>
      </c>
      <c r="K100" s="17">
        <v>4</v>
      </c>
      <c r="L100" s="23">
        <f t="shared" si="2"/>
        <v>4</v>
      </c>
    </row>
    <row r="101" spans="1:12" x14ac:dyDescent="0.25">
      <c r="A101" s="17">
        <v>44</v>
      </c>
      <c r="B101" s="13" t="s">
        <v>245</v>
      </c>
      <c r="C101" s="13" t="s">
        <v>243</v>
      </c>
      <c r="D101" s="14">
        <v>1974</v>
      </c>
      <c r="E101" s="13" t="s">
        <v>69</v>
      </c>
      <c r="F101" s="13">
        <v>24</v>
      </c>
      <c r="G101" s="22" t="s">
        <v>262</v>
      </c>
      <c r="H101" s="15">
        <v>4.0381944444444443E-2</v>
      </c>
      <c r="I101" s="14">
        <v>42</v>
      </c>
      <c r="J101" s="17">
        <v>0</v>
      </c>
      <c r="K101" s="17">
        <v>4</v>
      </c>
      <c r="L101" s="23">
        <f t="shared" si="2"/>
        <v>4</v>
      </c>
    </row>
    <row r="102" spans="1:12" x14ac:dyDescent="0.25">
      <c r="B102" s="13" t="s">
        <v>192</v>
      </c>
      <c r="C102" s="13" t="s">
        <v>106</v>
      </c>
      <c r="D102" s="14">
        <v>1976</v>
      </c>
      <c r="E102" s="13" t="s">
        <v>76</v>
      </c>
      <c r="F102" s="13">
        <v>29</v>
      </c>
      <c r="G102" s="22" t="s">
        <v>262</v>
      </c>
      <c r="H102" s="18" t="s">
        <v>193</v>
      </c>
      <c r="I102" s="14">
        <v>40</v>
      </c>
      <c r="J102" s="17">
        <v>0</v>
      </c>
      <c r="K102" s="17">
        <v>0</v>
      </c>
      <c r="L102" s="23">
        <f t="shared" si="2"/>
        <v>0</v>
      </c>
    </row>
    <row r="103" spans="1:12" x14ac:dyDescent="0.25">
      <c r="G103" s="22"/>
      <c r="H103" s="18"/>
    </row>
    <row r="104" spans="1:12" x14ac:dyDescent="0.25">
      <c r="A104" s="17">
        <v>1</v>
      </c>
      <c r="B104" s="13" t="s">
        <v>119</v>
      </c>
      <c r="C104" s="13" t="s">
        <v>117</v>
      </c>
      <c r="D104" s="14">
        <v>1960</v>
      </c>
      <c r="E104" s="13" t="s">
        <v>118</v>
      </c>
      <c r="F104" s="13">
        <v>17</v>
      </c>
      <c r="G104" s="22" t="s">
        <v>265</v>
      </c>
      <c r="H104" s="15">
        <v>3.1412037037037037E-2</v>
      </c>
      <c r="I104" s="14">
        <v>56</v>
      </c>
      <c r="J104" s="17">
        <v>100</v>
      </c>
      <c r="K104" s="17">
        <v>24</v>
      </c>
      <c r="L104" s="23">
        <f>SUM(J104:K104)</f>
        <v>124</v>
      </c>
    </row>
    <row r="105" spans="1:12" x14ac:dyDescent="0.25">
      <c r="A105" s="17">
        <v>2</v>
      </c>
      <c r="B105" s="13" t="s">
        <v>206</v>
      </c>
      <c r="C105" s="13" t="s">
        <v>203</v>
      </c>
      <c r="D105" s="14">
        <v>1963</v>
      </c>
      <c r="E105" s="13" t="s">
        <v>203</v>
      </c>
      <c r="F105" s="13">
        <v>2</v>
      </c>
      <c r="G105" s="22" t="s">
        <v>265</v>
      </c>
      <c r="H105" s="15">
        <v>3.1516203703703706E-2</v>
      </c>
      <c r="I105" s="14">
        <v>53</v>
      </c>
      <c r="J105" s="17">
        <v>90</v>
      </c>
      <c r="K105" s="17">
        <v>23</v>
      </c>
      <c r="L105" s="23">
        <f t="shared" ref="L105:L127" si="3">SUM(J105:K105)</f>
        <v>113</v>
      </c>
    </row>
    <row r="106" spans="1:12" x14ac:dyDescent="0.25">
      <c r="A106" s="17">
        <v>3</v>
      </c>
      <c r="B106" s="13" t="s">
        <v>22</v>
      </c>
      <c r="C106" s="13" t="s">
        <v>20</v>
      </c>
      <c r="D106" s="14">
        <v>1963</v>
      </c>
      <c r="E106" s="13" t="s">
        <v>21</v>
      </c>
      <c r="F106" s="13">
        <v>42</v>
      </c>
      <c r="G106" s="22" t="s">
        <v>265</v>
      </c>
      <c r="H106" s="15">
        <v>3.15625E-2</v>
      </c>
      <c r="I106" s="14">
        <v>53</v>
      </c>
      <c r="J106" s="17">
        <v>80</v>
      </c>
      <c r="K106" s="17">
        <v>22</v>
      </c>
      <c r="L106" s="23">
        <f t="shared" si="3"/>
        <v>102</v>
      </c>
    </row>
    <row r="107" spans="1:12" x14ac:dyDescent="0.25">
      <c r="A107" s="17">
        <v>4</v>
      </c>
      <c r="B107" s="13" t="s">
        <v>127</v>
      </c>
      <c r="C107" s="13" t="s">
        <v>123</v>
      </c>
      <c r="D107" s="14">
        <v>1963</v>
      </c>
      <c r="E107" s="13" t="s">
        <v>124</v>
      </c>
      <c r="F107" s="13">
        <v>7</v>
      </c>
      <c r="G107" s="22" t="s">
        <v>265</v>
      </c>
      <c r="H107" s="15">
        <v>3.1828703703703706E-2</v>
      </c>
      <c r="I107" s="14">
        <v>53</v>
      </c>
      <c r="J107" s="17">
        <v>70</v>
      </c>
      <c r="K107" s="17">
        <v>21</v>
      </c>
      <c r="L107" s="23">
        <f t="shared" si="3"/>
        <v>91</v>
      </c>
    </row>
    <row r="108" spans="1:12" x14ac:dyDescent="0.25">
      <c r="A108" s="17">
        <v>5</v>
      </c>
      <c r="B108" s="13" t="s">
        <v>128</v>
      </c>
      <c r="C108" s="13" t="s">
        <v>129</v>
      </c>
      <c r="D108" s="14">
        <v>1966</v>
      </c>
      <c r="E108" s="13" t="s">
        <v>130</v>
      </c>
      <c r="F108" s="13">
        <v>34</v>
      </c>
      <c r="G108" s="22" t="s">
        <v>265</v>
      </c>
      <c r="H108" s="15">
        <v>3.2118055555555559E-2</v>
      </c>
      <c r="I108" s="14">
        <v>50</v>
      </c>
      <c r="J108" s="17">
        <v>60</v>
      </c>
      <c r="K108" s="17">
        <v>20</v>
      </c>
      <c r="L108" s="23">
        <f t="shared" si="3"/>
        <v>80</v>
      </c>
    </row>
    <row r="109" spans="1:12" x14ac:dyDescent="0.25">
      <c r="A109" s="17">
        <v>6</v>
      </c>
      <c r="B109" s="13" t="s">
        <v>133</v>
      </c>
      <c r="C109" s="13" t="s">
        <v>134</v>
      </c>
      <c r="D109" s="14">
        <v>1965</v>
      </c>
      <c r="E109" s="13" t="s">
        <v>118</v>
      </c>
      <c r="F109" s="13">
        <v>16</v>
      </c>
      <c r="G109" s="22" t="s">
        <v>265</v>
      </c>
      <c r="H109" s="15">
        <v>3.3275462962962958E-2</v>
      </c>
      <c r="I109" s="14">
        <v>51</v>
      </c>
      <c r="J109" s="17">
        <v>55</v>
      </c>
      <c r="K109" s="17">
        <v>19</v>
      </c>
      <c r="L109" s="23">
        <f t="shared" si="3"/>
        <v>74</v>
      </c>
    </row>
    <row r="110" spans="1:12" x14ac:dyDescent="0.25">
      <c r="A110" s="17">
        <v>6</v>
      </c>
      <c r="B110" s="13" t="s">
        <v>136</v>
      </c>
      <c r="C110" s="13" t="s">
        <v>134</v>
      </c>
      <c r="D110" s="14">
        <v>1966</v>
      </c>
      <c r="E110" s="13" t="s">
        <v>118</v>
      </c>
      <c r="F110" s="13">
        <v>16</v>
      </c>
      <c r="G110" s="22" t="s">
        <v>265</v>
      </c>
      <c r="H110" s="15">
        <v>3.3275462962962958E-2</v>
      </c>
      <c r="I110" s="14">
        <v>50</v>
      </c>
      <c r="J110" s="17">
        <v>55</v>
      </c>
      <c r="K110" s="17">
        <v>19</v>
      </c>
      <c r="L110" s="23">
        <f t="shared" si="3"/>
        <v>74</v>
      </c>
    </row>
    <row r="111" spans="1:12" x14ac:dyDescent="0.25">
      <c r="A111" s="17">
        <v>8</v>
      </c>
      <c r="B111" s="13" t="s">
        <v>33</v>
      </c>
      <c r="C111" s="13" t="s">
        <v>31</v>
      </c>
      <c r="D111" s="14">
        <v>1963</v>
      </c>
      <c r="E111" s="13" t="s">
        <v>34</v>
      </c>
      <c r="F111" s="13">
        <v>33</v>
      </c>
      <c r="G111" s="22" t="s">
        <v>265</v>
      </c>
      <c r="H111" s="15">
        <v>3.3726851851851855E-2</v>
      </c>
      <c r="I111" s="14">
        <v>53</v>
      </c>
      <c r="J111" s="17">
        <v>45</v>
      </c>
      <c r="K111" s="17">
        <v>17</v>
      </c>
      <c r="L111" s="23">
        <f t="shared" si="3"/>
        <v>62</v>
      </c>
    </row>
    <row r="112" spans="1:12" x14ac:dyDescent="0.25">
      <c r="A112" s="17">
        <v>9</v>
      </c>
      <c r="B112" s="13" t="s">
        <v>210</v>
      </c>
      <c r="C112" s="13" t="s">
        <v>208</v>
      </c>
      <c r="D112" s="14">
        <v>1958</v>
      </c>
      <c r="E112" s="13" t="s">
        <v>198</v>
      </c>
      <c r="F112" s="13">
        <v>10</v>
      </c>
      <c r="G112" s="22" t="s">
        <v>265</v>
      </c>
      <c r="H112" s="15">
        <v>3.3912037037037039E-2</v>
      </c>
      <c r="I112" s="14">
        <v>58</v>
      </c>
      <c r="J112" s="17">
        <v>40</v>
      </c>
      <c r="K112" s="17">
        <v>16</v>
      </c>
      <c r="L112" s="23">
        <f t="shared" si="3"/>
        <v>56</v>
      </c>
    </row>
    <row r="113" spans="1:12" x14ac:dyDescent="0.25">
      <c r="A113" s="17">
        <v>10</v>
      </c>
      <c r="B113" s="13" t="s">
        <v>214</v>
      </c>
      <c r="C113" s="13" t="s">
        <v>212</v>
      </c>
      <c r="D113" s="14">
        <v>1959</v>
      </c>
      <c r="E113" s="13" t="s">
        <v>212</v>
      </c>
      <c r="F113" s="13">
        <v>23</v>
      </c>
      <c r="G113" s="22" t="s">
        <v>265</v>
      </c>
      <c r="H113" s="15">
        <v>3.4143518518518517E-2</v>
      </c>
      <c r="I113" s="14">
        <v>57</v>
      </c>
      <c r="J113" s="17">
        <v>35</v>
      </c>
      <c r="K113" s="17">
        <v>15</v>
      </c>
      <c r="L113" s="23">
        <f t="shared" si="3"/>
        <v>50</v>
      </c>
    </row>
    <row r="114" spans="1:12" x14ac:dyDescent="0.25">
      <c r="A114" s="17">
        <v>11</v>
      </c>
      <c r="B114" s="13" t="s">
        <v>221</v>
      </c>
      <c r="C114" s="13" t="s">
        <v>217</v>
      </c>
      <c r="D114" s="14">
        <v>1966</v>
      </c>
      <c r="E114" s="13" t="s">
        <v>218</v>
      </c>
      <c r="F114" s="13">
        <v>13</v>
      </c>
      <c r="G114" s="22" t="s">
        <v>265</v>
      </c>
      <c r="H114" s="15">
        <v>3.4247685185185187E-2</v>
      </c>
      <c r="I114" s="14">
        <v>50</v>
      </c>
      <c r="J114" s="17">
        <v>30</v>
      </c>
      <c r="K114" s="17">
        <v>14</v>
      </c>
      <c r="L114" s="23">
        <f t="shared" si="3"/>
        <v>44</v>
      </c>
    </row>
    <row r="115" spans="1:12" x14ac:dyDescent="0.25">
      <c r="A115" s="17">
        <v>12</v>
      </c>
      <c r="B115" s="13" t="s">
        <v>37</v>
      </c>
      <c r="C115" s="13" t="s">
        <v>38</v>
      </c>
      <c r="D115" s="14">
        <v>1964</v>
      </c>
      <c r="E115" s="13" t="s">
        <v>39</v>
      </c>
      <c r="F115" s="13">
        <v>36</v>
      </c>
      <c r="G115" s="22" t="s">
        <v>265</v>
      </c>
      <c r="H115" s="15">
        <v>3.4409722222222223E-2</v>
      </c>
      <c r="I115" s="14">
        <v>52</v>
      </c>
      <c r="J115" s="17">
        <v>25</v>
      </c>
      <c r="K115" s="17">
        <v>13</v>
      </c>
      <c r="L115" s="23">
        <f t="shared" si="3"/>
        <v>38</v>
      </c>
    </row>
    <row r="116" spans="1:12" x14ac:dyDescent="0.25">
      <c r="A116" s="17">
        <v>12</v>
      </c>
      <c r="B116" s="13" t="s">
        <v>41</v>
      </c>
      <c r="C116" s="13" t="s">
        <v>38</v>
      </c>
      <c r="D116" s="14">
        <v>1965</v>
      </c>
      <c r="E116" s="13" t="s">
        <v>39</v>
      </c>
      <c r="F116" s="13">
        <v>36</v>
      </c>
      <c r="G116" s="22" t="s">
        <v>265</v>
      </c>
      <c r="H116" s="15">
        <v>3.4409722222222223E-2</v>
      </c>
      <c r="I116" s="14">
        <v>51</v>
      </c>
      <c r="J116" s="17">
        <v>25</v>
      </c>
      <c r="K116" s="17">
        <v>13</v>
      </c>
      <c r="L116" s="23">
        <f t="shared" si="3"/>
        <v>38</v>
      </c>
    </row>
    <row r="117" spans="1:12" x14ac:dyDescent="0.25">
      <c r="A117" s="17">
        <v>14</v>
      </c>
      <c r="B117" s="13" t="s">
        <v>160</v>
      </c>
      <c r="C117" s="13" t="s">
        <v>159</v>
      </c>
      <c r="D117" s="14">
        <v>1965</v>
      </c>
      <c r="E117" s="13" t="s">
        <v>113</v>
      </c>
      <c r="F117" s="13">
        <v>31</v>
      </c>
      <c r="G117" s="22" t="s">
        <v>265</v>
      </c>
      <c r="H117" s="18">
        <v>3.4513888888888893E-2</v>
      </c>
      <c r="I117" s="14">
        <v>51</v>
      </c>
      <c r="J117" s="17">
        <v>15</v>
      </c>
      <c r="K117" s="17">
        <v>11</v>
      </c>
      <c r="L117" s="23">
        <f t="shared" si="3"/>
        <v>26</v>
      </c>
    </row>
    <row r="118" spans="1:12" x14ac:dyDescent="0.25">
      <c r="A118" s="17">
        <v>15</v>
      </c>
      <c r="B118" s="13" t="s">
        <v>235</v>
      </c>
      <c r="C118" s="13" t="s">
        <v>218</v>
      </c>
      <c r="D118" s="14">
        <v>1960</v>
      </c>
      <c r="E118" s="13" t="s">
        <v>218</v>
      </c>
      <c r="F118" s="13">
        <v>14</v>
      </c>
      <c r="G118" s="22" t="s">
        <v>265</v>
      </c>
      <c r="H118" s="15">
        <v>3.5543981481481475E-2</v>
      </c>
      <c r="I118" s="14">
        <v>56</v>
      </c>
      <c r="J118" s="17">
        <v>10</v>
      </c>
      <c r="K118" s="17">
        <v>10</v>
      </c>
      <c r="L118" s="23">
        <f t="shared" si="3"/>
        <v>20</v>
      </c>
    </row>
    <row r="119" spans="1:12" x14ac:dyDescent="0.25">
      <c r="A119" s="17">
        <v>16</v>
      </c>
      <c r="B119" s="13" t="s">
        <v>48</v>
      </c>
      <c r="C119" s="13" t="s">
        <v>49</v>
      </c>
      <c r="D119" s="14">
        <v>1958</v>
      </c>
      <c r="E119" s="13" t="s">
        <v>50</v>
      </c>
      <c r="F119" s="13">
        <v>38</v>
      </c>
      <c r="G119" s="22" t="s">
        <v>265</v>
      </c>
      <c r="H119" s="15">
        <v>3.5879629629629629E-2</v>
      </c>
      <c r="I119" s="14">
        <v>58</v>
      </c>
      <c r="J119" s="17">
        <v>0</v>
      </c>
      <c r="K119" s="17">
        <v>9</v>
      </c>
      <c r="L119" s="23">
        <f t="shared" si="3"/>
        <v>9</v>
      </c>
    </row>
    <row r="120" spans="1:12" x14ac:dyDescent="0.25">
      <c r="A120" s="17">
        <v>17</v>
      </c>
      <c r="B120" s="13" t="s">
        <v>55</v>
      </c>
      <c r="C120" s="13" t="s">
        <v>56</v>
      </c>
      <c r="D120" s="14">
        <v>1957</v>
      </c>
      <c r="E120" s="13" t="s">
        <v>57</v>
      </c>
      <c r="F120" s="13">
        <v>41</v>
      </c>
      <c r="G120" s="22" t="s">
        <v>265</v>
      </c>
      <c r="H120" s="15">
        <v>3.5914351851851857E-2</v>
      </c>
      <c r="I120" s="14">
        <v>59</v>
      </c>
      <c r="J120" s="17">
        <v>0</v>
      </c>
      <c r="K120" s="17">
        <v>8</v>
      </c>
      <c r="L120" s="23">
        <f t="shared" si="3"/>
        <v>8</v>
      </c>
    </row>
    <row r="121" spans="1:12" x14ac:dyDescent="0.25">
      <c r="A121" s="17">
        <v>18</v>
      </c>
      <c r="B121" s="13" t="s">
        <v>169</v>
      </c>
      <c r="C121" s="13" t="s">
        <v>170</v>
      </c>
      <c r="D121" s="14">
        <v>1962</v>
      </c>
      <c r="E121" s="13" t="s">
        <v>124</v>
      </c>
      <c r="F121" s="13">
        <v>5</v>
      </c>
      <c r="G121" s="22" t="s">
        <v>265</v>
      </c>
      <c r="H121" s="15">
        <v>3.6018518518518519E-2</v>
      </c>
      <c r="I121" s="14">
        <v>54</v>
      </c>
      <c r="J121" s="17">
        <v>0</v>
      </c>
      <c r="K121" s="17">
        <v>7</v>
      </c>
      <c r="L121" s="23">
        <f t="shared" si="3"/>
        <v>7</v>
      </c>
    </row>
    <row r="122" spans="1:12" x14ac:dyDescent="0.25">
      <c r="A122" s="17">
        <v>18</v>
      </c>
      <c r="B122" s="13" t="s">
        <v>171</v>
      </c>
      <c r="C122" s="13" t="s">
        <v>170</v>
      </c>
      <c r="D122" s="14">
        <v>1966</v>
      </c>
      <c r="E122" s="13" t="s">
        <v>124</v>
      </c>
      <c r="F122" s="13">
        <v>5</v>
      </c>
      <c r="G122" s="22" t="s">
        <v>265</v>
      </c>
      <c r="H122" s="15">
        <v>3.6018518518518519E-2</v>
      </c>
      <c r="I122" s="14">
        <v>50</v>
      </c>
      <c r="J122" s="17">
        <v>0</v>
      </c>
      <c r="K122" s="17">
        <v>7</v>
      </c>
      <c r="L122" s="23">
        <f t="shared" si="3"/>
        <v>7</v>
      </c>
    </row>
    <row r="123" spans="1:12" x14ac:dyDescent="0.25">
      <c r="A123" s="17">
        <v>20</v>
      </c>
      <c r="B123" s="13" t="s">
        <v>174</v>
      </c>
      <c r="C123" s="13" t="s">
        <v>129</v>
      </c>
      <c r="D123" s="14">
        <v>1965</v>
      </c>
      <c r="E123" s="13" t="s">
        <v>130</v>
      </c>
      <c r="F123" s="13">
        <v>34</v>
      </c>
      <c r="G123" s="22" t="s">
        <v>265</v>
      </c>
      <c r="H123" s="15">
        <v>3.6828703703703704E-2</v>
      </c>
      <c r="I123" s="14">
        <v>51</v>
      </c>
      <c r="J123" s="17">
        <v>0</v>
      </c>
      <c r="K123" s="17">
        <v>5</v>
      </c>
      <c r="L123" s="23">
        <f t="shared" si="3"/>
        <v>5</v>
      </c>
    </row>
    <row r="124" spans="1:12" x14ac:dyDescent="0.25">
      <c r="A124" s="17">
        <v>21</v>
      </c>
      <c r="B124" s="13" t="s">
        <v>178</v>
      </c>
      <c r="C124" s="13" t="s">
        <v>176</v>
      </c>
      <c r="D124" s="14">
        <v>1966</v>
      </c>
      <c r="E124" s="13" t="s">
        <v>177</v>
      </c>
      <c r="F124" s="13">
        <v>37</v>
      </c>
      <c r="G124" s="22" t="s">
        <v>265</v>
      </c>
      <c r="H124" s="15">
        <v>3.7025462962962961E-2</v>
      </c>
      <c r="I124" s="14">
        <v>50</v>
      </c>
      <c r="J124" s="17">
        <v>0</v>
      </c>
      <c r="K124" s="17">
        <v>4</v>
      </c>
      <c r="L124" s="23">
        <f t="shared" si="3"/>
        <v>4</v>
      </c>
    </row>
    <row r="125" spans="1:12" x14ac:dyDescent="0.25">
      <c r="A125" s="17">
        <v>22</v>
      </c>
      <c r="B125" s="13" t="s">
        <v>237</v>
      </c>
      <c r="C125" s="13" t="s">
        <v>238</v>
      </c>
      <c r="D125" s="14">
        <v>1962</v>
      </c>
      <c r="E125" s="13" t="s">
        <v>226</v>
      </c>
      <c r="F125" s="13">
        <v>20</v>
      </c>
      <c r="G125" s="22" t="s">
        <v>265</v>
      </c>
      <c r="H125" s="15">
        <v>3.8229166666666668E-2</v>
      </c>
      <c r="I125" s="14">
        <v>54</v>
      </c>
      <c r="J125" s="17">
        <v>0</v>
      </c>
      <c r="K125" s="17">
        <v>3</v>
      </c>
      <c r="L125" s="23">
        <f t="shared" si="3"/>
        <v>3</v>
      </c>
    </row>
    <row r="126" spans="1:12" x14ac:dyDescent="0.25">
      <c r="A126" s="17">
        <v>22</v>
      </c>
      <c r="B126" s="13" t="s">
        <v>240</v>
      </c>
      <c r="C126" s="13" t="s">
        <v>238</v>
      </c>
      <c r="D126" s="14">
        <v>1965</v>
      </c>
      <c r="E126" s="13" t="s">
        <v>241</v>
      </c>
      <c r="F126" s="13">
        <v>20</v>
      </c>
      <c r="G126" s="22" t="s">
        <v>265</v>
      </c>
      <c r="H126" s="15">
        <v>3.8229166666666668E-2</v>
      </c>
      <c r="I126" s="14">
        <v>51</v>
      </c>
      <c r="J126" s="17">
        <v>0</v>
      </c>
      <c r="K126" s="17">
        <v>3</v>
      </c>
      <c r="L126" s="23">
        <f t="shared" si="3"/>
        <v>3</v>
      </c>
    </row>
    <row r="127" spans="1:12" x14ac:dyDescent="0.25">
      <c r="A127" s="17">
        <v>24</v>
      </c>
      <c r="B127" s="13" t="s">
        <v>70</v>
      </c>
      <c r="C127" s="13" t="s">
        <v>68</v>
      </c>
      <c r="D127" s="14">
        <v>1958</v>
      </c>
      <c r="E127" s="13" t="s">
        <v>69</v>
      </c>
      <c r="F127" s="13">
        <v>32</v>
      </c>
      <c r="G127" s="22" t="s">
        <v>265</v>
      </c>
      <c r="H127" s="15">
        <v>5.4166666666666669E-2</v>
      </c>
      <c r="I127" s="14">
        <v>58</v>
      </c>
      <c r="J127" s="17">
        <v>0</v>
      </c>
      <c r="K127" s="17">
        <v>1</v>
      </c>
      <c r="L127" s="23">
        <f t="shared" si="3"/>
        <v>1</v>
      </c>
    </row>
    <row r="128" spans="1:12" x14ac:dyDescent="0.25">
      <c r="G128" s="22"/>
      <c r="H128" s="15"/>
    </row>
    <row r="129" spans="1:12" x14ac:dyDescent="0.25">
      <c r="A129" s="17">
        <v>1</v>
      </c>
      <c r="B129" s="13" t="s">
        <v>207</v>
      </c>
      <c r="C129" s="13" t="s">
        <v>208</v>
      </c>
      <c r="D129" s="14">
        <v>1952</v>
      </c>
      <c r="E129" s="13" t="s">
        <v>198</v>
      </c>
      <c r="F129" s="13">
        <v>10</v>
      </c>
      <c r="G129" s="22" t="s">
        <v>266</v>
      </c>
      <c r="H129" s="15">
        <v>3.3912037037037039E-2</v>
      </c>
      <c r="I129" s="14">
        <v>64</v>
      </c>
      <c r="J129" s="17">
        <v>100</v>
      </c>
      <c r="K129" s="17">
        <v>10</v>
      </c>
      <c r="L129" s="23">
        <f>SUM(J129:K129)</f>
        <v>110</v>
      </c>
    </row>
    <row r="130" spans="1:12" x14ac:dyDescent="0.25">
      <c r="A130" s="17">
        <v>2</v>
      </c>
      <c r="B130" s="13" t="s">
        <v>211</v>
      </c>
      <c r="C130" s="13" t="s">
        <v>212</v>
      </c>
      <c r="D130" s="14">
        <v>1947</v>
      </c>
      <c r="E130" s="13" t="s">
        <v>212</v>
      </c>
      <c r="F130" s="13">
        <v>23</v>
      </c>
      <c r="G130" s="22" t="s">
        <v>266</v>
      </c>
      <c r="H130" s="15">
        <v>3.4143518518518517E-2</v>
      </c>
      <c r="I130" s="14">
        <v>69</v>
      </c>
      <c r="J130" s="17">
        <v>90</v>
      </c>
      <c r="K130" s="17">
        <v>9</v>
      </c>
      <c r="L130" s="23">
        <f t="shared" ref="L130:L138" si="4">SUM(J130:K130)</f>
        <v>99</v>
      </c>
    </row>
    <row r="131" spans="1:12" x14ac:dyDescent="0.25">
      <c r="A131" s="17">
        <v>3</v>
      </c>
      <c r="B131" s="13" t="s">
        <v>222</v>
      </c>
      <c r="C131" s="13" t="s">
        <v>223</v>
      </c>
      <c r="D131" s="14">
        <v>1956</v>
      </c>
      <c r="E131" s="13" t="s">
        <v>224</v>
      </c>
      <c r="F131" s="13">
        <v>19</v>
      </c>
      <c r="G131" s="22" t="s">
        <v>266</v>
      </c>
      <c r="H131" s="15">
        <v>3.4571759259259253E-2</v>
      </c>
      <c r="I131" s="14">
        <v>60</v>
      </c>
      <c r="J131" s="17">
        <v>80</v>
      </c>
      <c r="K131" s="17">
        <v>8</v>
      </c>
      <c r="L131" s="23">
        <f t="shared" si="4"/>
        <v>88</v>
      </c>
    </row>
    <row r="132" spans="1:12" x14ac:dyDescent="0.25">
      <c r="A132" s="17">
        <v>4</v>
      </c>
      <c r="B132" s="13" t="s">
        <v>59</v>
      </c>
      <c r="C132" s="13" t="s">
        <v>56</v>
      </c>
      <c r="D132" s="14">
        <v>1951</v>
      </c>
      <c r="E132" s="13" t="s">
        <v>21</v>
      </c>
      <c r="F132" s="13">
        <v>41</v>
      </c>
      <c r="G132" s="22" t="s">
        <v>266</v>
      </c>
      <c r="H132" s="15">
        <v>3.5914351851851857E-2</v>
      </c>
      <c r="I132" s="14">
        <v>65</v>
      </c>
      <c r="J132" s="17">
        <v>70</v>
      </c>
      <c r="K132" s="17">
        <v>7</v>
      </c>
      <c r="L132" s="23">
        <f t="shared" si="4"/>
        <v>77</v>
      </c>
    </row>
    <row r="133" spans="1:12" x14ac:dyDescent="0.25">
      <c r="A133" s="17">
        <v>5</v>
      </c>
      <c r="B133" s="13" t="s">
        <v>172</v>
      </c>
      <c r="C133" s="13" t="s">
        <v>170</v>
      </c>
      <c r="D133" s="14">
        <v>1954</v>
      </c>
      <c r="E133" s="13" t="s">
        <v>124</v>
      </c>
      <c r="F133" s="13">
        <v>5</v>
      </c>
      <c r="G133" s="22" t="s">
        <v>266</v>
      </c>
      <c r="H133" s="15">
        <v>3.6018518518518519E-2</v>
      </c>
      <c r="I133" s="14">
        <v>62</v>
      </c>
      <c r="J133" s="17">
        <v>60</v>
      </c>
      <c r="K133" s="17">
        <v>6</v>
      </c>
      <c r="L133" s="23">
        <f t="shared" si="4"/>
        <v>66</v>
      </c>
    </row>
    <row r="134" spans="1:12" x14ac:dyDescent="0.25">
      <c r="A134" s="17">
        <v>6</v>
      </c>
      <c r="B134" s="13" t="s">
        <v>187</v>
      </c>
      <c r="C134" s="13" t="s">
        <v>188</v>
      </c>
      <c r="D134" s="14">
        <v>1950</v>
      </c>
      <c r="E134" s="13" t="s">
        <v>118</v>
      </c>
      <c r="F134" s="13">
        <v>12</v>
      </c>
      <c r="G134" s="22" t="s">
        <v>266</v>
      </c>
      <c r="H134" s="15">
        <v>3.8067129629629631E-2</v>
      </c>
      <c r="I134" s="14">
        <v>66</v>
      </c>
      <c r="J134" s="17">
        <v>55</v>
      </c>
      <c r="K134" s="17">
        <v>5</v>
      </c>
      <c r="L134" s="23">
        <f t="shared" si="4"/>
        <v>60</v>
      </c>
    </row>
    <row r="135" spans="1:12" x14ac:dyDescent="0.25">
      <c r="A135" s="17">
        <v>7</v>
      </c>
      <c r="B135" s="13" t="s">
        <v>247</v>
      </c>
      <c r="C135" s="13" t="s">
        <v>248</v>
      </c>
      <c r="D135" s="14">
        <v>1945</v>
      </c>
      <c r="E135" s="13" t="s">
        <v>69</v>
      </c>
      <c r="F135" s="13">
        <v>1</v>
      </c>
      <c r="G135" s="22" t="s">
        <v>266</v>
      </c>
      <c r="H135" s="15">
        <v>4.3946759259259255E-2</v>
      </c>
      <c r="I135" s="14">
        <v>71</v>
      </c>
      <c r="J135" s="17">
        <v>50</v>
      </c>
      <c r="K135" s="17">
        <v>4</v>
      </c>
      <c r="L135" s="23">
        <f t="shared" si="4"/>
        <v>54</v>
      </c>
    </row>
    <row r="136" spans="1:12" x14ac:dyDescent="0.25">
      <c r="A136" s="17">
        <v>7</v>
      </c>
      <c r="B136" s="13" t="s">
        <v>249</v>
      </c>
      <c r="C136" s="13" t="s">
        <v>248</v>
      </c>
      <c r="D136" s="14">
        <v>1941</v>
      </c>
      <c r="E136" s="13" t="s">
        <v>69</v>
      </c>
      <c r="F136" s="13">
        <v>1</v>
      </c>
      <c r="G136" s="22" t="s">
        <v>266</v>
      </c>
      <c r="H136" s="15">
        <v>4.3946759259259255E-2</v>
      </c>
      <c r="I136" s="14">
        <v>75</v>
      </c>
      <c r="J136" s="17">
        <v>50</v>
      </c>
      <c r="K136" s="17">
        <v>4</v>
      </c>
      <c r="L136" s="23">
        <f t="shared" si="4"/>
        <v>54</v>
      </c>
    </row>
    <row r="137" spans="1:12" x14ac:dyDescent="0.25">
      <c r="A137" s="17">
        <v>7</v>
      </c>
      <c r="B137" s="13" t="s">
        <v>250</v>
      </c>
      <c r="C137" s="13" t="s">
        <v>248</v>
      </c>
      <c r="D137" s="14">
        <v>1946</v>
      </c>
      <c r="E137" s="13" t="s">
        <v>251</v>
      </c>
      <c r="F137" s="13">
        <v>1</v>
      </c>
      <c r="G137" s="22" t="s">
        <v>266</v>
      </c>
      <c r="H137" s="15">
        <v>4.3946759259259255E-2</v>
      </c>
      <c r="I137" s="14">
        <v>70</v>
      </c>
      <c r="J137" s="17">
        <v>50</v>
      </c>
      <c r="K137" s="17">
        <v>4</v>
      </c>
      <c r="L137" s="23">
        <f t="shared" si="4"/>
        <v>54</v>
      </c>
    </row>
    <row r="138" spans="1:12" x14ac:dyDescent="0.25">
      <c r="A138" s="17">
        <v>10</v>
      </c>
      <c r="B138" s="13" t="s">
        <v>252</v>
      </c>
      <c r="C138" s="13" t="s">
        <v>248</v>
      </c>
      <c r="D138" s="14">
        <v>1946</v>
      </c>
      <c r="E138" s="13" t="s">
        <v>253</v>
      </c>
      <c r="F138" s="13">
        <v>1</v>
      </c>
      <c r="G138" s="22" t="s">
        <v>266</v>
      </c>
      <c r="H138" s="15">
        <v>4.9791666666666672E-2</v>
      </c>
      <c r="I138" s="14">
        <v>70</v>
      </c>
      <c r="J138" s="17">
        <v>35</v>
      </c>
      <c r="K138" s="17">
        <v>1</v>
      </c>
      <c r="L138" s="23">
        <f t="shared" si="4"/>
        <v>36</v>
      </c>
    </row>
    <row r="139" spans="1:12" x14ac:dyDescent="0.25">
      <c r="G139" s="22"/>
      <c r="H139" s="15"/>
    </row>
    <row r="140" spans="1:12" x14ac:dyDescent="0.25">
      <c r="A140" s="17">
        <v>1</v>
      </c>
      <c r="B140" s="13" t="s">
        <v>79</v>
      </c>
      <c r="C140" s="13" t="s">
        <v>75</v>
      </c>
      <c r="D140" s="14">
        <v>1998</v>
      </c>
      <c r="E140" s="13" t="s">
        <v>76</v>
      </c>
      <c r="F140" s="13">
        <v>26</v>
      </c>
      <c r="G140" s="22" t="s">
        <v>267</v>
      </c>
      <c r="H140" s="15">
        <v>3.4502314814814812E-2</v>
      </c>
      <c r="I140" s="14">
        <v>18</v>
      </c>
      <c r="J140" s="17">
        <v>100</v>
      </c>
      <c r="K140" s="17">
        <v>4</v>
      </c>
      <c r="L140" s="23">
        <f>SUM(J140:K140)</f>
        <v>104</v>
      </c>
    </row>
    <row r="141" spans="1:12" x14ac:dyDescent="0.25">
      <c r="A141" s="17">
        <v>2</v>
      </c>
      <c r="B141" s="13" t="s">
        <v>229</v>
      </c>
      <c r="C141" s="13" t="s">
        <v>230</v>
      </c>
      <c r="D141" s="14">
        <v>1998</v>
      </c>
      <c r="E141" s="13" t="s">
        <v>218</v>
      </c>
      <c r="F141" s="13">
        <v>18</v>
      </c>
      <c r="G141" s="22" t="s">
        <v>267</v>
      </c>
      <c r="H141" s="15">
        <v>3.5520833333333328E-2</v>
      </c>
      <c r="I141" s="14">
        <v>18</v>
      </c>
      <c r="J141" s="17">
        <v>90</v>
      </c>
      <c r="K141" s="17">
        <v>3</v>
      </c>
      <c r="L141" s="23">
        <f t="shared" ref="L141:L143" si="5">SUM(J141:K141)</f>
        <v>93</v>
      </c>
    </row>
    <row r="142" spans="1:12" x14ac:dyDescent="0.25">
      <c r="A142" s="17">
        <v>2</v>
      </c>
      <c r="B142" s="13" t="s">
        <v>231</v>
      </c>
      <c r="C142" s="13" t="s">
        <v>230</v>
      </c>
      <c r="D142" s="14">
        <v>1999</v>
      </c>
      <c r="E142" s="13" t="s">
        <v>226</v>
      </c>
      <c r="F142" s="13">
        <v>18</v>
      </c>
      <c r="G142" s="22" t="s">
        <v>267</v>
      </c>
      <c r="H142" s="15">
        <v>3.5520833333333328E-2</v>
      </c>
      <c r="I142" s="14">
        <v>17</v>
      </c>
      <c r="J142" s="17">
        <v>90</v>
      </c>
      <c r="K142" s="17">
        <v>3</v>
      </c>
      <c r="L142" s="23">
        <f t="shared" si="5"/>
        <v>93</v>
      </c>
    </row>
    <row r="143" spans="1:12" x14ac:dyDescent="0.25">
      <c r="B143" s="13" t="s">
        <v>254</v>
      </c>
      <c r="C143" s="13" t="s">
        <v>230</v>
      </c>
      <c r="D143" s="14">
        <v>1998</v>
      </c>
      <c r="E143" s="13" t="s">
        <v>203</v>
      </c>
      <c r="F143" s="13">
        <v>18</v>
      </c>
      <c r="G143" s="22" t="s">
        <v>267</v>
      </c>
      <c r="H143" s="18" t="s">
        <v>193</v>
      </c>
      <c r="I143" s="14">
        <v>18</v>
      </c>
      <c r="J143" s="17">
        <v>0</v>
      </c>
      <c r="K143" s="17">
        <v>0</v>
      </c>
      <c r="L143" s="23">
        <f t="shared" si="5"/>
        <v>0</v>
      </c>
    </row>
    <row r="144" spans="1:12" x14ac:dyDescent="0.25">
      <c r="G144" s="22"/>
      <c r="H144" s="18"/>
    </row>
    <row r="145" spans="1:12" x14ac:dyDescent="0.25">
      <c r="A145" s="17">
        <v>1</v>
      </c>
      <c r="B145" s="13" t="s">
        <v>74</v>
      </c>
      <c r="C145" s="13" t="s">
        <v>75</v>
      </c>
      <c r="D145" s="14">
        <v>2001</v>
      </c>
      <c r="E145" s="13" t="s">
        <v>76</v>
      </c>
      <c r="F145" s="13">
        <v>26</v>
      </c>
      <c r="G145" s="22" t="s">
        <v>268</v>
      </c>
      <c r="H145" s="15">
        <v>3.4502314814814812E-2</v>
      </c>
      <c r="I145" s="14">
        <v>15</v>
      </c>
      <c r="J145" s="17">
        <v>100</v>
      </c>
      <c r="K145" s="17">
        <v>7</v>
      </c>
      <c r="L145" s="23">
        <f>SUM(J145:K145)</f>
        <v>107</v>
      </c>
    </row>
    <row r="146" spans="1:12" x14ac:dyDescent="0.25">
      <c r="A146" s="17">
        <v>1</v>
      </c>
      <c r="B146" s="13" t="s">
        <v>78</v>
      </c>
      <c r="C146" s="13" t="s">
        <v>75</v>
      </c>
      <c r="D146" s="14">
        <v>2001</v>
      </c>
      <c r="E146" s="13" t="s">
        <v>76</v>
      </c>
      <c r="F146" s="13">
        <v>26</v>
      </c>
      <c r="G146" s="22" t="s">
        <v>268</v>
      </c>
      <c r="H146" s="15">
        <v>3.4502314814814812E-2</v>
      </c>
      <c r="I146" s="14">
        <v>15</v>
      </c>
      <c r="J146" s="17">
        <v>100</v>
      </c>
      <c r="K146" s="17">
        <v>7</v>
      </c>
      <c r="L146" s="23">
        <f t="shared" ref="L146:L151" si="6">SUM(J146:K146)</f>
        <v>107</v>
      </c>
    </row>
    <row r="147" spans="1:12" x14ac:dyDescent="0.25">
      <c r="A147" s="17">
        <v>1</v>
      </c>
      <c r="B147" s="13" t="s">
        <v>80</v>
      </c>
      <c r="C147" s="13" t="s">
        <v>75</v>
      </c>
      <c r="D147" s="14">
        <v>2001</v>
      </c>
      <c r="E147" s="13" t="s">
        <v>76</v>
      </c>
      <c r="F147" s="13">
        <v>26</v>
      </c>
      <c r="G147" s="22" t="s">
        <v>268</v>
      </c>
      <c r="H147" s="15">
        <v>3.4502314814814812E-2</v>
      </c>
      <c r="I147" s="14">
        <v>15</v>
      </c>
      <c r="J147" s="17">
        <v>100</v>
      </c>
      <c r="K147" s="17">
        <v>7</v>
      </c>
      <c r="L147" s="23">
        <f t="shared" si="6"/>
        <v>107</v>
      </c>
    </row>
    <row r="148" spans="1:12" x14ac:dyDescent="0.25">
      <c r="A148" s="17">
        <v>4</v>
      </c>
      <c r="B148" s="13" t="s">
        <v>232</v>
      </c>
      <c r="C148" s="13" t="s">
        <v>230</v>
      </c>
      <c r="D148" s="14">
        <v>2001</v>
      </c>
      <c r="E148" s="13" t="s">
        <v>233</v>
      </c>
      <c r="F148" s="13">
        <v>18</v>
      </c>
      <c r="G148" s="22" t="s">
        <v>268</v>
      </c>
      <c r="H148" s="15">
        <v>3.5520833333333328E-2</v>
      </c>
      <c r="I148" s="14">
        <v>15</v>
      </c>
      <c r="J148" s="17">
        <v>70</v>
      </c>
      <c r="K148" s="17">
        <v>4</v>
      </c>
      <c r="L148" s="23">
        <f t="shared" si="6"/>
        <v>74</v>
      </c>
    </row>
    <row r="149" spans="1:12" x14ac:dyDescent="0.25">
      <c r="A149" s="17">
        <v>5</v>
      </c>
      <c r="B149" s="13" t="s">
        <v>81</v>
      </c>
      <c r="C149" s="13" t="s">
        <v>82</v>
      </c>
      <c r="D149" s="14">
        <v>2001</v>
      </c>
      <c r="E149" s="13" t="s">
        <v>76</v>
      </c>
      <c r="F149" s="13">
        <v>27</v>
      </c>
      <c r="G149" s="22" t="s">
        <v>268</v>
      </c>
      <c r="H149" s="15">
        <v>3.7592592592592594E-2</v>
      </c>
      <c r="I149" s="14">
        <v>15</v>
      </c>
      <c r="J149" s="17">
        <v>60</v>
      </c>
      <c r="K149" s="17">
        <v>3</v>
      </c>
      <c r="L149" s="23">
        <f t="shared" si="6"/>
        <v>63</v>
      </c>
    </row>
    <row r="150" spans="1:12" x14ac:dyDescent="0.25">
      <c r="A150" s="17">
        <v>5</v>
      </c>
      <c r="B150" s="13" t="s">
        <v>84</v>
      </c>
      <c r="C150" s="13" t="s">
        <v>82</v>
      </c>
      <c r="D150" s="14">
        <v>2000</v>
      </c>
      <c r="E150" s="13" t="s">
        <v>76</v>
      </c>
      <c r="F150" s="13">
        <v>27</v>
      </c>
      <c r="G150" s="22" t="s">
        <v>268</v>
      </c>
      <c r="H150" s="15">
        <v>3.7592592592592594E-2</v>
      </c>
      <c r="I150" s="14">
        <v>16</v>
      </c>
      <c r="J150" s="17">
        <v>60</v>
      </c>
      <c r="K150" s="17">
        <v>3</v>
      </c>
      <c r="L150" s="23">
        <f t="shared" si="6"/>
        <v>63</v>
      </c>
    </row>
    <row r="151" spans="1:12" x14ac:dyDescent="0.25">
      <c r="A151" s="17">
        <v>7</v>
      </c>
      <c r="B151" s="13" t="s">
        <v>92</v>
      </c>
      <c r="C151" s="13" t="s">
        <v>21</v>
      </c>
      <c r="D151" s="14">
        <v>2001</v>
      </c>
      <c r="E151" s="13" t="s">
        <v>91</v>
      </c>
      <c r="F151" s="13">
        <v>8</v>
      </c>
      <c r="G151" s="22" t="s">
        <v>268</v>
      </c>
      <c r="H151" s="15">
        <v>4.1053240740740744E-2</v>
      </c>
      <c r="I151" s="14">
        <v>15</v>
      </c>
      <c r="J151" s="17">
        <v>50</v>
      </c>
      <c r="K151" s="17">
        <v>1</v>
      </c>
      <c r="L151" s="23">
        <f t="shared" si="6"/>
        <v>51</v>
      </c>
    </row>
    <row r="152" spans="1:12" x14ac:dyDescent="0.25">
      <c r="G152" s="22"/>
      <c r="H152" s="15"/>
    </row>
    <row r="153" spans="1:12" x14ac:dyDescent="0.25">
      <c r="A153" s="17">
        <v>1</v>
      </c>
      <c r="B153" s="13" t="s">
        <v>85</v>
      </c>
      <c r="C153" s="13" t="s">
        <v>82</v>
      </c>
      <c r="D153" s="14">
        <v>2005</v>
      </c>
      <c r="E153" s="13" t="s">
        <v>76</v>
      </c>
      <c r="F153" s="13">
        <v>27</v>
      </c>
      <c r="G153" s="22" t="s">
        <v>270</v>
      </c>
      <c r="H153" s="15">
        <v>3.7592592592592594E-2</v>
      </c>
      <c r="I153" s="14">
        <v>11</v>
      </c>
      <c r="J153" s="17">
        <v>100</v>
      </c>
      <c r="K153" s="17">
        <v>5</v>
      </c>
      <c r="L153" s="23">
        <f>SUM(J153:K153)</f>
        <v>105</v>
      </c>
    </row>
    <row r="154" spans="1:12" x14ac:dyDescent="0.25">
      <c r="A154" s="17">
        <v>2</v>
      </c>
      <c r="B154" s="13" t="s">
        <v>86</v>
      </c>
      <c r="C154" s="13" t="s">
        <v>87</v>
      </c>
      <c r="D154" s="14">
        <v>2005</v>
      </c>
      <c r="E154" s="13" t="s">
        <v>87</v>
      </c>
      <c r="F154" s="13">
        <v>25</v>
      </c>
      <c r="G154" s="22" t="s">
        <v>270</v>
      </c>
      <c r="H154" s="15">
        <v>4.0601851851851854E-2</v>
      </c>
      <c r="I154" s="14">
        <v>11</v>
      </c>
      <c r="J154" s="17">
        <v>90</v>
      </c>
      <c r="K154" s="17">
        <v>4</v>
      </c>
      <c r="L154" s="23">
        <f t="shared" ref="L154:L157" si="7">SUM(J154:K154)</f>
        <v>94</v>
      </c>
    </row>
    <row r="155" spans="1:12" x14ac:dyDescent="0.25">
      <c r="A155" s="17">
        <v>2</v>
      </c>
      <c r="B155" s="13" t="s">
        <v>88</v>
      </c>
      <c r="C155" s="13" t="s">
        <v>87</v>
      </c>
      <c r="D155" s="14">
        <v>2005</v>
      </c>
      <c r="E155" s="13" t="s">
        <v>87</v>
      </c>
      <c r="F155" s="13">
        <v>25</v>
      </c>
      <c r="G155" s="22" t="s">
        <v>270</v>
      </c>
      <c r="H155" s="15">
        <v>4.0601851851851854E-2</v>
      </c>
      <c r="I155" s="14">
        <v>11</v>
      </c>
      <c r="J155" s="17">
        <v>90</v>
      </c>
      <c r="K155" s="17">
        <v>4</v>
      </c>
      <c r="L155" s="23">
        <f t="shared" si="7"/>
        <v>94</v>
      </c>
    </row>
    <row r="156" spans="1:12" x14ac:dyDescent="0.25">
      <c r="A156" s="17">
        <v>2</v>
      </c>
      <c r="B156" s="13" t="s">
        <v>89</v>
      </c>
      <c r="C156" s="13" t="s">
        <v>87</v>
      </c>
      <c r="D156" s="14">
        <v>2005</v>
      </c>
      <c r="E156" s="13" t="s">
        <v>87</v>
      </c>
      <c r="F156" s="13">
        <v>25</v>
      </c>
      <c r="G156" s="22" t="s">
        <v>270</v>
      </c>
      <c r="H156" s="15">
        <v>4.0601851851851854E-2</v>
      </c>
      <c r="I156" s="14">
        <v>11</v>
      </c>
      <c r="J156" s="17">
        <v>90</v>
      </c>
      <c r="K156" s="17">
        <v>4</v>
      </c>
      <c r="L156" s="23">
        <f t="shared" si="7"/>
        <v>94</v>
      </c>
    </row>
    <row r="157" spans="1:12" x14ac:dyDescent="0.25">
      <c r="A157" s="17">
        <v>5</v>
      </c>
      <c r="B157" s="13" t="s">
        <v>94</v>
      </c>
      <c r="C157" s="13" t="s">
        <v>87</v>
      </c>
      <c r="D157" s="14">
        <v>2004</v>
      </c>
      <c r="E157" s="13" t="s">
        <v>87</v>
      </c>
      <c r="F157" s="13">
        <v>25</v>
      </c>
      <c r="G157" s="22" t="s">
        <v>270</v>
      </c>
      <c r="H157" s="15">
        <v>4.1516203703703701E-2</v>
      </c>
      <c r="I157" s="14">
        <v>12</v>
      </c>
      <c r="J157" s="17">
        <v>60</v>
      </c>
      <c r="K157" s="17">
        <v>1</v>
      </c>
      <c r="L157" s="23">
        <f t="shared" si="7"/>
        <v>61</v>
      </c>
    </row>
    <row r="158" spans="1:12" x14ac:dyDescent="0.25">
      <c r="G158" s="22"/>
      <c r="H158" s="15"/>
    </row>
    <row r="159" spans="1:12" x14ac:dyDescent="0.25">
      <c r="A159" s="17">
        <v>1</v>
      </c>
      <c r="B159" s="13" t="s">
        <v>83</v>
      </c>
      <c r="C159" s="13" t="s">
        <v>82</v>
      </c>
      <c r="D159" s="14">
        <v>2003</v>
      </c>
      <c r="E159" s="13" t="s">
        <v>76</v>
      </c>
      <c r="F159" s="13">
        <v>27</v>
      </c>
      <c r="G159" s="22" t="s">
        <v>269</v>
      </c>
      <c r="H159" s="15">
        <v>3.7592592592592594E-2</v>
      </c>
      <c r="I159" s="14">
        <v>13</v>
      </c>
      <c r="J159" s="17">
        <v>100</v>
      </c>
      <c r="K159" s="17">
        <v>4</v>
      </c>
      <c r="L159" s="23">
        <f>SUM(J159:K159)</f>
        <v>104</v>
      </c>
    </row>
    <row r="160" spans="1:12" x14ac:dyDescent="0.25">
      <c r="A160" s="17">
        <v>2</v>
      </c>
      <c r="B160" s="13" t="s">
        <v>90</v>
      </c>
      <c r="C160" s="13" t="s">
        <v>21</v>
      </c>
      <c r="D160" s="14">
        <v>2002</v>
      </c>
      <c r="E160" s="13" t="s">
        <v>91</v>
      </c>
      <c r="F160" s="13">
        <v>8</v>
      </c>
      <c r="G160" s="22" t="s">
        <v>269</v>
      </c>
      <c r="H160" s="15">
        <v>4.1053240740740744E-2</v>
      </c>
      <c r="I160" s="14">
        <v>14</v>
      </c>
      <c r="J160" s="17">
        <v>90</v>
      </c>
      <c r="K160" s="17">
        <v>3</v>
      </c>
      <c r="L160" s="23">
        <f t="shared" ref="L160:L162" si="8">SUM(J160:K160)</f>
        <v>93</v>
      </c>
    </row>
    <row r="161" spans="1:12" x14ac:dyDescent="0.25">
      <c r="A161" s="17">
        <v>2</v>
      </c>
      <c r="B161" s="13" t="s">
        <v>93</v>
      </c>
      <c r="C161" s="13" t="s">
        <v>21</v>
      </c>
      <c r="D161" s="14">
        <v>2002</v>
      </c>
      <c r="E161" s="13" t="s">
        <v>91</v>
      </c>
      <c r="F161" s="13">
        <v>8</v>
      </c>
      <c r="G161" s="22" t="s">
        <v>269</v>
      </c>
      <c r="H161" s="15">
        <v>4.1053240740740744E-2</v>
      </c>
      <c r="I161" s="14">
        <v>14</v>
      </c>
      <c r="J161" s="17">
        <v>90</v>
      </c>
      <c r="K161" s="17">
        <v>3</v>
      </c>
      <c r="L161" s="23">
        <f t="shared" si="8"/>
        <v>93</v>
      </c>
    </row>
    <row r="162" spans="1:12" x14ac:dyDescent="0.25">
      <c r="A162" s="17">
        <v>4</v>
      </c>
      <c r="B162" s="13" t="s">
        <v>95</v>
      </c>
      <c r="C162" s="13" t="s">
        <v>21</v>
      </c>
      <c r="D162" s="14">
        <v>2003</v>
      </c>
      <c r="E162" s="13" t="s">
        <v>91</v>
      </c>
      <c r="F162" s="13">
        <v>8</v>
      </c>
      <c r="G162" s="22" t="s">
        <v>269</v>
      </c>
      <c r="H162" s="15">
        <v>4.4386574074074071E-2</v>
      </c>
      <c r="I162" s="14">
        <v>13</v>
      </c>
      <c r="J162" s="17">
        <v>70</v>
      </c>
      <c r="K162" s="17">
        <v>1</v>
      </c>
      <c r="L162" s="23">
        <f t="shared" si="8"/>
        <v>71</v>
      </c>
    </row>
    <row r="163" spans="1:12" x14ac:dyDescent="0.25">
      <c r="G163" s="22"/>
      <c r="H163" s="15"/>
    </row>
    <row r="164" spans="1:12" x14ac:dyDescent="0.25">
      <c r="A164" s="17">
        <v>1</v>
      </c>
      <c r="B164" s="13" t="s">
        <v>164</v>
      </c>
      <c r="C164" s="13" t="s">
        <v>165</v>
      </c>
      <c r="D164" s="14">
        <v>1977</v>
      </c>
      <c r="E164" s="13" t="s">
        <v>130</v>
      </c>
      <c r="F164" s="13">
        <v>35</v>
      </c>
      <c r="G164" s="22" t="s">
        <v>271</v>
      </c>
      <c r="H164" s="15">
        <v>3.5671296296296298E-2</v>
      </c>
      <c r="I164" s="14">
        <v>39</v>
      </c>
      <c r="J164" s="17">
        <v>100</v>
      </c>
      <c r="K164" s="17">
        <v>5</v>
      </c>
      <c r="L164" s="23">
        <f>SUM(J164:K164)</f>
        <v>105</v>
      </c>
    </row>
    <row r="165" spans="1:12" x14ac:dyDescent="0.25">
      <c r="A165" s="17">
        <v>1</v>
      </c>
      <c r="B165" s="13" t="s">
        <v>168</v>
      </c>
      <c r="C165" s="13" t="s">
        <v>165</v>
      </c>
      <c r="D165" s="14">
        <v>1975</v>
      </c>
      <c r="E165" s="13" t="s">
        <v>130</v>
      </c>
      <c r="F165" s="13">
        <v>35</v>
      </c>
      <c r="G165" s="22" t="s">
        <v>271</v>
      </c>
      <c r="H165" s="15">
        <v>3.5671296296296298E-2</v>
      </c>
      <c r="I165" s="14">
        <v>41</v>
      </c>
      <c r="J165" s="17">
        <v>100</v>
      </c>
      <c r="K165" s="17">
        <v>5</v>
      </c>
      <c r="L165" s="23">
        <f t="shared" ref="L165:L168" si="9">SUM(J165:K165)</f>
        <v>105</v>
      </c>
    </row>
    <row r="166" spans="1:12" x14ac:dyDescent="0.25">
      <c r="A166" s="17">
        <v>3</v>
      </c>
      <c r="B166" s="13" t="s">
        <v>180</v>
      </c>
      <c r="C166" s="13" t="s">
        <v>176</v>
      </c>
      <c r="D166" s="14">
        <v>1978</v>
      </c>
      <c r="E166" s="13" t="s">
        <v>177</v>
      </c>
      <c r="F166" s="13">
        <v>37</v>
      </c>
      <c r="G166" s="22" t="s">
        <v>271</v>
      </c>
      <c r="H166" s="15">
        <v>3.7025462962962961E-2</v>
      </c>
      <c r="I166" s="14">
        <v>38</v>
      </c>
      <c r="J166" s="17">
        <v>80</v>
      </c>
      <c r="K166" s="17">
        <v>3</v>
      </c>
      <c r="L166" s="23">
        <f t="shared" si="9"/>
        <v>83</v>
      </c>
    </row>
    <row r="167" spans="1:12" x14ac:dyDescent="0.25">
      <c r="A167" s="17">
        <v>4</v>
      </c>
      <c r="B167" s="13" t="s">
        <v>189</v>
      </c>
      <c r="C167" s="13" t="s">
        <v>188</v>
      </c>
      <c r="D167" s="14">
        <v>1975</v>
      </c>
      <c r="E167" s="13" t="s">
        <v>118</v>
      </c>
      <c r="F167" s="13">
        <v>12</v>
      </c>
      <c r="G167" s="22" t="s">
        <v>271</v>
      </c>
      <c r="H167" s="15">
        <v>3.8067129629629631E-2</v>
      </c>
      <c r="I167" s="14">
        <v>41</v>
      </c>
      <c r="J167" s="17">
        <v>70</v>
      </c>
      <c r="K167" s="17">
        <v>2</v>
      </c>
      <c r="L167" s="23">
        <f t="shared" si="9"/>
        <v>72</v>
      </c>
    </row>
    <row r="168" spans="1:12" x14ac:dyDescent="0.25">
      <c r="A168" s="17">
        <v>5</v>
      </c>
      <c r="B168" s="13" t="s">
        <v>67</v>
      </c>
      <c r="C168" s="13" t="s">
        <v>68</v>
      </c>
      <c r="D168" s="14">
        <v>1987</v>
      </c>
      <c r="E168" s="13" t="s">
        <v>69</v>
      </c>
      <c r="F168" s="13">
        <v>32</v>
      </c>
      <c r="G168" s="22" t="s">
        <v>271</v>
      </c>
      <c r="H168" s="15">
        <v>5.4166666666666669E-2</v>
      </c>
      <c r="I168" s="14">
        <v>29</v>
      </c>
      <c r="J168" s="17">
        <v>60</v>
      </c>
      <c r="K168" s="17">
        <v>1</v>
      </c>
      <c r="L168" s="23">
        <f t="shared" si="9"/>
        <v>61</v>
      </c>
    </row>
  </sheetData>
  <sortState ref="B2:L157">
    <sortCondition ref="G2:G157"/>
    <sortCondition ref="H2:H157"/>
  </sortState>
  <pageMargins left="0.70866141732283472" right="0.70866141732283472" top="0.78740157480314965" bottom="0.78740157480314965" header="0.31496062992125984" footer="0.31496062992125984"/>
  <pageSetup paperSize="9" scale="5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dle kategorií</vt:lpstr>
      <vt:lpstr>celkové pořadí týmů</vt:lpstr>
      <vt:lpstr>Body do Českolipského poháru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2016-06-20T10:04:34Z</cp:lastPrinted>
  <dcterms:created xsi:type="dcterms:W3CDTF">2016-06-20T07:52:16Z</dcterms:created>
  <dcterms:modified xsi:type="dcterms:W3CDTF">2016-06-20T13:41:03Z</dcterms:modified>
</cp:coreProperties>
</file>