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dle kategorií" sheetId="1" r:id="rId1"/>
    <sheet name="celkové pořadí týmů" sheetId="2" r:id="rId2"/>
    <sheet name="Body do Českolipského poháru" sheetId="4" r:id="rId3"/>
  </sheets>
  <calcPr calcId="145621"/>
</workbook>
</file>

<file path=xl/calcChain.xml><?xml version="1.0" encoding="utf-8"?>
<calcChain xmlns="http://schemas.openxmlformats.org/spreadsheetml/2006/main">
  <c r="L101" i="4" l="1"/>
  <c r="L99" i="4"/>
  <c r="L98" i="4"/>
  <c r="L93" i="4"/>
  <c r="L94" i="4"/>
  <c r="L95" i="4"/>
  <c r="L96" i="4"/>
  <c r="L92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73" i="4"/>
  <c r="L37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38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14" i="4"/>
  <c r="L5" i="4"/>
  <c r="L6" i="4"/>
  <c r="L7" i="4"/>
  <c r="L8" i="4"/>
  <c r="L9" i="4"/>
  <c r="L10" i="4"/>
  <c r="L11" i="4"/>
  <c r="L12" i="4"/>
  <c r="L4" i="4"/>
  <c r="I96" i="4"/>
  <c r="I95" i="4"/>
  <c r="I94" i="4"/>
  <c r="I90" i="4"/>
  <c r="I89" i="4"/>
  <c r="I88" i="4"/>
  <c r="I87" i="4"/>
  <c r="I86" i="4"/>
  <c r="I85" i="4"/>
  <c r="I84" i="4"/>
  <c r="I83" i="4"/>
  <c r="I82" i="4"/>
  <c r="I81" i="4"/>
  <c r="I80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5" i="4"/>
  <c r="I34" i="4"/>
  <c r="I33" i="4"/>
  <c r="I32" i="4"/>
  <c r="I31" i="4"/>
  <c r="I30" i="4"/>
  <c r="I29" i="4"/>
  <c r="I10" i="4"/>
  <c r="I28" i="4"/>
  <c r="I27" i="4"/>
  <c r="I26" i="4"/>
  <c r="I25" i="4"/>
  <c r="I24" i="4"/>
  <c r="I23" i="4"/>
  <c r="I22" i="4"/>
  <c r="I21" i="4"/>
  <c r="I20" i="4"/>
  <c r="I19" i="4"/>
  <c r="I18" i="4"/>
  <c r="I12" i="4"/>
  <c r="I11" i="4"/>
  <c r="I9" i="4"/>
  <c r="I8" i="4"/>
  <c r="I7" i="4"/>
  <c r="I6" i="4"/>
  <c r="I5" i="4"/>
  <c r="I4" i="4"/>
  <c r="I73" i="4"/>
  <c r="I39" i="4"/>
  <c r="I78" i="4"/>
  <c r="I93" i="4"/>
  <c r="I92" i="4"/>
  <c r="I79" i="4"/>
  <c r="I38" i="4"/>
  <c r="I37" i="4"/>
  <c r="I17" i="4"/>
  <c r="I75" i="4"/>
  <c r="I74" i="4"/>
  <c r="I77" i="4"/>
  <c r="I76" i="4"/>
  <c r="I16" i="4"/>
  <c r="I15" i="4"/>
  <c r="I14" i="4"/>
  <c r="I101" i="4"/>
  <c r="I99" i="4"/>
  <c r="I98" i="4"/>
  <c r="I108" i="2"/>
  <c r="I107" i="2"/>
  <c r="I106" i="2"/>
  <c r="I99" i="2"/>
  <c r="I98" i="2"/>
  <c r="I97" i="2"/>
  <c r="I96" i="2"/>
  <c r="I89" i="2"/>
  <c r="I88" i="2"/>
  <c r="I87" i="2"/>
  <c r="I86" i="2"/>
  <c r="I79" i="2"/>
  <c r="I78" i="2"/>
  <c r="I77" i="2"/>
  <c r="I76" i="2"/>
  <c r="I60" i="2"/>
  <c r="I59" i="2"/>
  <c r="I58" i="2"/>
  <c r="I57" i="2"/>
  <c r="I49" i="2"/>
  <c r="I48" i="2"/>
  <c r="I47" i="2"/>
  <c r="I40" i="2"/>
  <c r="I39" i="2"/>
  <c r="I38" i="2"/>
  <c r="I37" i="2"/>
  <c r="I31" i="2"/>
  <c r="I30" i="2"/>
  <c r="I29" i="2"/>
  <c r="I28" i="2"/>
  <c r="I21" i="2"/>
  <c r="I20" i="2"/>
  <c r="I19" i="2"/>
  <c r="I18" i="2"/>
  <c r="I16" i="2"/>
  <c r="I15" i="2"/>
  <c r="I14" i="2"/>
  <c r="I13" i="2"/>
  <c r="I11" i="2"/>
  <c r="I10" i="2"/>
  <c r="I9" i="2"/>
  <c r="I8" i="2"/>
  <c r="I122" i="2"/>
  <c r="I121" i="2"/>
  <c r="I120" i="2"/>
  <c r="I119" i="2"/>
  <c r="I117" i="2"/>
  <c r="I116" i="2"/>
  <c r="I115" i="2"/>
  <c r="I114" i="2"/>
  <c r="I112" i="2"/>
  <c r="I111" i="2"/>
  <c r="I110" i="2"/>
  <c r="I104" i="2"/>
  <c r="I103" i="2"/>
  <c r="I102" i="2"/>
  <c r="I101" i="2"/>
  <c r="I94" i="2"/>
  <c r="I93" i="2"/>
  <c r="I92" i="2"/>
  <c r="I91" i="2"/>
  <c r="I84" i="2"/>
  <c r="I83" i="2"/>
  <c r="I82" i="2"/>
  <c r="I81" i="2"/>
  <c r="I74" i="2"/>
  <c r="I73" i="2"/>
  <c r="I72" i="2"/>
  <c r="I71" i="2"/>
  <c r="I69" i="2"/>
  <c r="I68" i="2"/>
  <c r="I67" i="2"/>
  <c r="I65" i="2"/>
  <c r="I64" i="2"/>
  <c r="I63" i="2"/>
  <c r="I62" i="2"/>
  <c r="I54" i="2"/>
  <c r="I53" i="2"/>
  <c r="I52" i="2"/>
  <c r="I45" i="2"/>
  <c r="I44" i="2"/>
  <c r="I43" i="2"/>
  <c r="I42" i="2"/>
  <c r="I35" i="2"/>
  <c r="I34" i="2"/>
  <c r="I33" i="2"/>
  <c r="I26" i="2"/>
  <c r="I25" i="2"/>
  <c r="I24" i="2"/>
  <c r="I23" i="2"/>
  <c r="I127" i="1"/>
  <c r="I128" i="1"/>
  <c r="I129" i="1"/>
  <c r="I126" i="1"/>
  <c r="I124" i="1"/>
  <c r="I122" i="1"/>
  <c r="I123" i="1"/>
  <c r="I121" i="1"/>
  <c r="I119" i="1"/>
  <c r="I117" i="1"/>
  <c r="I118" i="1"/>
  <c r="I116" i="1"/>
  <c r="I114" i="1"/>
  <c r="I112" i="1"/>
  <c r="I113" i="1"/>
  <c r="I111" i="1"/>
  <c r="I107" i="1"/>
  <c r="I108" i="1"/>
  <c r="I109" i="1"/>
  <c r="I106" i="1"/>
  <c r="I102" i="1"/>
  <c r="I103" i="1"/>
  <c r="I101" i="1"/>
  <c r="I97" i="1"/>
  <c r="I98" i="1"/>
  <c r="I99" i="1"/>
  <c r="I96" i="1"/>
  <c r="I92" i="1"/>
  <c r="I93" i="1"/>
  <c r="I94" i="1"/>
  <c r="I91" i="1"/>
  <c r="I89" i="1"/>
  <c r="I87" i="1"/>
  <c r="I88" i="1"/>
  <c r="I86" i="1"/>
  <c r="I82" i="1"/>
  <c r="I83" i="1"/>
  <c r="I84" i="1"/>
  <c r="I81" i="1"/>
  <c r="I77" i="1"/>
  <c r="I78" i="1"/>
  <c r="I79" i="1"/>
  <c r="I76" i="1"/>
  <c r="I70" i="1"/>
  <c r="I71" i="1"/>
  <c r="I72" i="1"/>
  <c r="I69" i="1"/>
  <c r="I64" i="1"/>
  <c r="I65" i="1"/>
  <c r="I63" i="1"/>
  <c r="I57" i="1"/>
  <c r="I58" i="1"/>
  <c r="I56" i="1"/>
  <c r="I52" i="1"/>
  <c r="I53" i="1"/>
  <c r="I54" i="1"/>
  <c r="I51" i="1"/>
  <c r="I49" i="1"/>
  <c r="I47" i="1"/>
  <c r="I48" i="1"/>
  <c r="I46" i="1"/>
  <c r="I42" i="1"/>
  <c r="I43" i="1"/>
  <c r="I44" i="1"/>
  <c r="I41" i="1"/>
  <c r="I37" i="1"/>
  <c r="I38" i="1"/>
  <c r="I39" i="1"/>
  <c r="I36" i="1"/>
  <c r="I33" i="1"/>
  <c r="I34" i="1"/>
  <c r="I32" i="1"/>
  <c r="I30" i="1"/>
  <c r="I28" i="1"/>
  <c r="I29" i="1"/>
  <c r="I27" i="1"/>
  <c r="I23" i="1"/>
  <c r="I24" i="1"/>
  <c r="I22" i="1"/>
  <c r="I20" i="1"/>
  <c r="I18" i="1"/>
  <c r="I19" i="1"/>
  <c r="I17" i="1"/>
  <c r="I14" i="1"/>
  <c r="I15" i="1"/>
  <c r="I13" i="1"/>
  <c r="I9" i="1"/>
  <c r="I10" i="1"/>
  <c r="I11" i="1"/>
  <c r="I8" i="1"/>
</calcChain>
</file>

<file path=xl/sharedStrings.xml><?xml version="1.0" encoding="utf-8"?>
<sst xmlns="http://schemas.openxmlformats.org/spreadsheetml/2006/main" count="1162" uniqueCount="190">
  <si>
    <t>Časovka družstev</t>
  </si>
  <si>
    <t>km</t>
  </si>
  <si>
    <t>Kategorie A - Závodní týmy</t>
  </si>
  <si>
    <t>poř</t>
  </si>
  <si>
    <t>jméno</t>
  </si>
  <si>
    <t>klub</t>
  </si>
  <si>
    <t>ročník</t>
  </si>
  <si>
    <t>tým pro časovku</t>
  </si>
  <si>
    <t>st.č.</t>
  </si>
  <si>
    <t>čas</t>
  </si>
  <si>
    <t>km/h</t>
  </si>
  <si>
    <t>A-závodní týmy</t>
  </si>
  <si>
    <t>Reichelt Rudolf</t>
  </si>
  <si>
    <t>Sportovní klub MS AUTO</t>
  </si>
  <si>
    <t>Novák Vladimír</t>
  </si>
  <si>
    <t>Semerád Josef</t>
  </si>
  <si>
    <t>Svoboda Jaromír</t>
  </si>
  <si>
    <t>Pavlas Ondřej</t>
  </si>
  <si>
    <t>CK Kolokrám</t>
  </si>
  <si>
    <t>Svoboda Jakub</t>
  </si>
  <si>
    <t>Veselý Pavel</t>
  </si>
  <si>
    <t>Sportovní klub MS AUTO II</t>
  </si>
  <si>
    <t>Nováček Petr</t>
  </si>
  <si>
    <t>Lauda Pavel</t>
  </si>
  <si>
    <t>Turista Všetaty</t>
  </si>
  <si>
    <t>Nádvorník Jan</t>
  </si>
  <si>
    <t>Živný Pavel</t>
  </si>
  <si>
    <t>Česká Lípa</t>
  </si>
  <si>
    <t>Hanus Miroslav</t>
  </si>
  <si>
    <t>Seidl Robert</t>
  </si>
  <si>
    <t>Sportovní klub MS AUTO I</t>
  </si>
  <si>
    <t>Kategorie B - Mládežnické týmy do 18. let</t>
  </si>
  <si>
    <t>B-Mládežnické týmy</t>
  </si>
  <si>
    <t>Sportovní klub MS AUTO III</t>
  </si>
  <si>
    <t>Kategorie E - závodní týmy UAC</t>
  </si>
  <si>
    <t>Kotrlík Tomáš</t>
  </si>
  <si>
    <t>Lawi Author</t>
  </si>
  <si>
    <t>E - týmy UAC</t>
  </si>
  <si>
    <t>Somr Michael</t>
  </si>
  <si>
    <t>Mužík Vít</t>
  </si>
  <si>
    <t>Bryxi Jan</t>
  </si>
  <si>
    <t>Stark cycling</t>
  </si>
  <si>
    <t>Thuma Miroslav</t>
  </si>
  <si>
    <t>Dexter cycling</t>
  </si>
  <si>
    <t>Rašev Eugen</t>
  </si>
  <si>
    <t>Rendl Jaroslav</t>
  </si>
  <si>
    <t>Procházka Milan</t>
  </si>
  <si>
    <t>Vaněček Karel</t>
  </si>
  <si>
    <t>CK Vinohradské šlapky B</t>
  </si>
  <si>
    <t>CK Vinohradské šlapky</t>
  </si>
  <si>
    <t>Rydval Michal</t>
  </si>
  <si>
    <t>Vlček Petr</t>
  </si>
  <si>
    <t>Prager Karel</t>
  </si>
  <si>
    <t>AC Sparta Praha</t>
  </si>
  <si>
    <t>Tácha Petr</t>
  </si>
  <si>
    <t>Postler Jiří</t>
  </si>
  <si>
    <t>Pacovský Tomáš</t>
  </si>
  <si>
    <t>Miller Milan</t>
  </si>
  <si>
    <t>Šindelár Ladislav</t>
  </si>
  <si>
    <t>Beránek Milan</t>
  </si>
  <si>
    <t>TJ Sokol Králův Dvůr - VARTA</t>
  </si>
  <si>
    <t>Mašek Petr</t>
  </si>
  <si>
    <t>Šuvada Radek</t>
  </si>
  <si>
    <t>Pivrnec Miroslav</t>
  </si>
  <si>
    <t>Tůma Jiří</t>
  </si>
  <si>
    <t>Fučík Josef</t>
  </si>
  <si>
    <t>Vild Václav</t>
  </si>
  <si>
    <t>SAC Bělá pod Bezdězem</t>
  </si>
  <si>
    <t>Vild Michal</t>
  </si>
  <si>
    <t>Krajčík Josef</t>
  </si>
  <si>
    <t>Guse Michal</t>
  </si>
  <si>
    <t>dnf</t>
  </si>
  <si>
    <t xml:space="preserve"> </t>
  </si>
  <si>
    <t>Michal Petr</t>
  </si>
  <si>
    <t>věk</t>
  </si>
  <si>
    <t>Jméno</t>
  </si>
  <si>
    <t>tým</t>
  </si>
  <si>
    <t>kategorie</t>
  </si>
  <si>
    <t>body bonif</t>
  </si>
  <si>
    <t>body čisté</t>
  </si>
  <si>
    <t>body celkem</t>
  </si>
  <si>
    <t>Bodování jednotlivců do Českolipského silničního poháru</t>
  </si>
  <si>
    <t>Pořadí bez rozdílu kategorií</t>
  </si>
  <si>
    <t>10.6.2018, Sportovní klub MS AUTO, Česká Lípa</t>
  </si>
  <si>
    <t>Počasí : polojasno, horko, dusno, mírný vítr, 30 st.</t>
  </si>
  <si>
    <t>Michovský Petr</t>
  </si>
  <si>
    <t>Mika Training 1</t>
  </si>
  <si>
    <t>Mika Training</t>
  </si>
  <si>
    <t>Vais David</t>
  </si>
  <si>
    <t>Vyskočil Tomáš</t>
  </si>
  <si>
    <t>CK Kolokrám I</t>
  </si>
  <si>
    <t>Říha Jiří</t>
  </si>
  <si>
    <t>Ehrlich Václav</t>
  </si>
  <si>
    <t>Paudera Vladimír</t>
  </si>
  <si>
    <t>Ski Paudera</t>
  </si>
  <si>
    <t>Štěpánek Daniel</t>
  </si>
  <si>
    <t>CK Kolokrám II</t>
  </si>
  <si>
    <t>Toráň Petr</t>
  </si>
  <si>
    <t>Dymák Josef</t>
  </si>
  <si>
    <t>Mika Tomáš</t>
  </si>
  <si>
    <t>Pospíšil Jiří</t>
  </si>
  <si>
    <t>Dvořák Martin</t>
  </si>
  <si>
    <t>Mika Training 2</t>
  </si>
  <si>
    <t>Hula Martin</t>
  </si>
  <si>
    <t>Vinohradské šlapky a hosté</t>
  </si>
  <si>
    <t>Vlček Jiří</t>
  </si>
  <si>
    <t>KCL Kooperativa Liberec</t>
  </si>
  <si>
    <t>Švarc Radek</t>
  </si>
  <si>
    <t>Cyklo Fantoci</t>
  </si>
  <si>
    <t>Suchánek Radko</t>
  </si>
  <si>
    <t>Valeš Jan</t>
  </si>
  <si>
    <t>Kubát Tomáš</t>
  </si>
  <si>
    <t>Tuček Miroslav</t>
  </si>
  <si>
    <t>SL ČR</t>
  </si>
  <si>
    <t>Čepička Hynek</t>
  </si>
  <si>
    <t>Dvořák Petr</t>
  </si>
  <si>
    <t>Mika Training 3</t>
  </si>
  <si>
    <t>Teufel Jan</t>
  </si>
  <si>
    <t>Michovský Marek</t>
  </si>
  <si>
    <t>Mašek Pavel</t>
  </si>
  <si>
    <t>Rychlíci</t>
  </si>
  <si>
    <t>Slaměný Oldřich</t>
  </si>
  <si>
    <t>Sauer Žandov</t>
  </si>
  <si>
    <t>Chotěnovský Pavel</t>
  </si>
  <si>
    <t>Volfartice</t>
  </si>
  <si>
    <t xml:space="preserve">Mašek Ondřej </t>
  </si>
  <si>
    <t>Lawi Granfondo</t>
  </si>
  <si>
    <r>
      <t xml:space="preserve">Sportovní klub MS AUTO </t>
    </r>
    <r>
      <rPr>
        <sz val="10"/>
        <color theme="1"/>
        <rFont val="Calibri"/>
        <family val="2"/>
        <charset val="238"/>
        <scheme val="minor"/>
      </rPr>
      <t>junior</t>
    </r>
  </si>
  <si>
    <t>Ježdík Marek</t>
  </si>
  <si>
    <t xml:space="preserve">Kategorie D - Firemní týmy </t>
  </si>
  <si>
    <t>Medřický Pavel</t>
  </si>
  <si>
    <t>Lamač Martin</t>
  </si>
  <si>
    <t>Nemocnice Rumburk</t>
  </si>
  <si>
    <t>Kamenický Radko</t>
  </si>
  <si>
    <t>Rumburk</t>
  </si>
  <si>
    <t>Mlynár Radek</t>
  </si>
  <si>
    <t>CC Varnsdorf</t>
  </si>
  <si>
    <t>Bürger Harry</t>
  </si>
  <si>
    <t>Bohemian Cofee</t>
  </si>
  <si>
    <t xml:space="preserve">Holub Vlastimil </t>
  </si>
  <si>
    <t>All Stars</t>
  </si>
  <si>
    <t>Lawi Stars Giant</t>
  </si>
  <si>
    <t>Sedláčik Ľubomír</t>
  </si>
  <si>
    <t>Dubec Jan</t>
  </si>
  <si>
    <t>Nežerka Václav</t>
  </si>
  <si>
    <t>LAWI Stars - Giant</t>
  </si>
  <si>
    <t>Treml Daniel</t>
  </si>
  <si>
    <t>Mirovský Petr</t>
  </si>
  <si>
    <t>Hradecký Jaroslav</t>
  </si>
  <si>
    <t>SportRaces Isaac team</t>
  </si>
  <si>
    <t>Švanda Ondřej</t>
  </si>
  <si>
    <t>Raufstein Lukáš</t>
  </si>
  <si>
    <t>Muži v rozkvětu ŠBRB</t>
  </si>
  <si>
    <t>Baier Jiří</t>
  </si>
  <si>
    <t>Velosport Domažlice</t>
  </si>
  <si>
    <t>Team Viesmann</t>
  </si>
  <si>
    <t>Institut Rašev</t>
  </si>
  <si>
    <t>Dexter cycling A</t>
  </si>
  <si>
    <t xml:space="preserve">Dexter cycling </t>
  </si>
  <si>
    <t>Šrain Jiří</t>
  </si>
  <si>
    <t>Dexter cycling B</t>
  </si>
  <si>
    <t>Šťastný Petr</t>
  </si>
  <si>
    <t>Matějka Jindřich</t>
  </si>
  <si>
    <t>CSK Markus</t>
  </si>
  <si>
    <t>Stark cycling team</t>
  </si>
  <si>
    <t>Urban Dan</t>
  </si>
  <si>
    <t>Heller Vlastimil</t>
  </si>
  <si>
    <t>Koloshop team</t>
  </si>
  <si>
    <t>Polan Luboš</t>
  </si>
  <si>
    <t>CKKV Praha</t>
  </si>
  <si>
    <t>Alfery Václav</t>
  </si>
  <si>
    <t>Dexter + SAC Bělá p. B.</t>
  </si>
  <si>
    <t>Andrle Tomáš</t>
  </si>
  <si>
    <t>MS Auto junior team</t>
  </si>
  <si>
    <t>Dexter + SAC Bělá p. Bezdězem</t>
  </si>
  <si>
    <t>All stars</t>
  </si>
  <si>
    <t>Sedláčik Ĺubomír</t>
  </si>
  <si>
    <t xml:space="preserve">CK Vinohradské šlapky </t>
  </si>
  <si>
    <t>Heller Vlastmil</t>
  </si>
  <si>
    <t>Bohemian Coffee</t>
  </si>
  <si>
    <t>Holub Vlastimil</t>
  </si>
  <si>
    <t>Mašek Ondřej</t>
  </si>
  <si>
    <t>CK Vinohradské šlapky a hosté</t>
  </si>
  <si>
    <t>do 29 let</t>
  </si>
  <si>
    <t>do 39 let</t>
  </si>
  <si>
    <t>do 49 let</t>
  </si>
  <si>
    <t>do 59 let</t>
  </si>
  <si>
    <t>od 60 let</t>
  </si>
  <si>
    <t>junioři</t>
  </si>
  <si>
    <t>kadeti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</si>
</sst>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21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21" fontId="6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21" fontId="0" fillId="0" borderId="0" xfId="0" applyNumberFormat="1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/>
    <xf numFmtId="21" fontId="0" fillId="0" borderId="0" xfId="0" applyNumberFormat="1" applyFill="1" applyAlignment="1">
      <alignment horizontal="center"/>
    </xf>
    <xf numFmtId="0" fontId="0" fillId="0" borderId="0" xfId="0" applyFont="1" applyFill="1"/>
    <xf numFmtId="0" fontId="1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tabSelected="1" workbookViewId="0">
      <selection activeCell="A5" sqref="A5"/>
    </sheetView>
  </sheetViews>
  <sheetFormatPr defaultRowHeight="15" x14ac:dyDescent="0.25"/>
  <cols>
    <col min="1" max="1" width="6" customWidth="1"/>
    <col min="2" max="2" width="18.85546875" customWidth="1"/>
    <col min="3" max="3" width="27.28515625" customWidth="1"/>
    <col min="4" max="4" width="7.28515625" customWidth="1"/>
    <col min="5" max="5" width="25.85546875" customWidth="1"/>
    <col min="6" max="6" width="4.5703125" customWidth="1"/>
    <col min="7" max="7" width="14.7109375" hidden="1" customWidth="1"/>
    <col min="8" max="8" width="8.28515625" customWidth="1"/>
    <col min="9" max="9" width="8" customWidth="1"/>
  </cols>
  <sheetData>
    <row r="1" spans="1:9" ht="20.25" x14ac:dyDescent="0.3">
      <c r="A1" s="1" t="s">
        <v>0</v>
      </c>
      <c r="B1" s="1"/>
      <c r="C1" s="1"/>
      <c r="D1" s="2"/>
    </row>
    <row r="2" spans="1:9" ht="15.75" x14ac:dyDescent="0.25">
      <c r="A2" s="3" t="s">
        <v>83</v>
      </c>
      <c r="B2" s="3"/>
      <c r="C2" s="3"/>
      <c r="D2" s="4"/>
    </row>
    <row r="3" spans="1:9" ht="15.75" x14ac:dyDescent="0.25">
      <c r="A3" s="5">
        <v>33.299999999999997</v>
      </c>
      <c r="B3" s="3" t="s">
        <v>1</v>
      </c>
      <c r="C3" s="3"/>
      <c r="D3" s="4"/>
    </row>
    <row r="4" spans="1:9" ht="15.75" x14ac:dyDescent="0.25">
      <c r="A4" s="3" t="s">
        <v>84</v>
      </c>
      <c r="B4" s="3"/>
      <c r="C4" s="3"/>
      <c r="D4" s="4"/>
      <c r="H4" s="6"/>
    </row>
    <row r="5" spans="1:9" x14ac:dyDescent="0.25">
      <c r="A5" s="7"/>
      <c r="B5" s="7"/>
      <c r="C5" s="7"/>
      <c r="D5" s="8"/>
      <c r="H5" s="6"/>
    </row>
    <row r="6" spans="1:9" ht="15.75" x14ac:dyDescent="0.25">
      <c r="A6" s="3" t="s">
        <v>2</v>
      </c>
      <c r="B6" s="3"/>
      <c r="C6" s="3"/>
      <c r="D6" s="4"/>
      <c r="H6" s="6"/>
    </row>
    <row r="7" spans="1:9" ht="15.75" x14ac:dyDescent="0.25">
      <c r="A7" s="9" t="s">
        <v>3</v>
      </c>
      <c r="B7" s="9" t="s">
        <v>4</v>
      </c>
      <c r="C7" s="11" t="s">
        <v>7</v>
      </c>
      <c r="D7" s="10" t="s">
        <v>6</v>
      </c>
      <c r="E7" s="11" t="s">
        <v>5</v>
      </c>
      <c r="F7" s="11" t="s">
        <v>8</v>
      </c>
      <c r="H7" s="12" t="s">
        <v>9</v>
      </c>
      <c r="I7" s="12" t="s">
        <v>10</v>
      </c>
    </row>
    <row r="8" spans="1:9" x14ac:dyDescent="0.25">
      <c r="A8" s="17">
        <v>1</v>
      </c>
      <c r="B8" s="13" t="s">
        <v>12</v>
      </c>
      <c r="C8" s="13" t="s">
        <v>30</v>
      </c>
      <c r="D8" s="14">
        <v>1971</v>
      </c>
      <c r="E8" s="13" t="s">
        <v>13</v>
      </c>
      <c r="F8" s="13">
        <v>23</v>
      </c>
      <c r="G8" s="13" t="s">
        <v>11</v>
      </c>
      <c r="H8" s="15">
        <v>3.0810185185185187E-2</v>
      </c>
      <c r="I8" s="16">
        <f>(33300/2662)*3.6</f>
        <v>45.033809166040577</v>
      </c>
    </row>
    <row r="9" spans="1:9" x14ac:dyDescent="0.25">
      <c r="A9" s="17">
        <v>1</v>
      </c>
      <c r="B9" s="13" t="s">
        <v>14</v>
      </c>
      <c r="C9" s="13" t="s">
        <v>30</v>
      </c>
      <c r="D9" s="14">
        <v>1963</v>
      </c>
      <c r="E9" s="13" t="s">
        <v>13</v>
      </c>
      <c r="F9" s="13">
        <v>23</v>
      </c>
      <c r="G9" s="13" t="s">
        <v>11</v>
      </c>
      <c r="H9" s="15">
        <v>3.0810185185185187E-2</v>
      </c>
      <c r="I9" s="16">
        <f t="shared" ref="I9:I11" si="0">(33300/2662)*3.6</f>
        <v>45.033809166040577</v>
      </c>
    </row>
    <row r="10" spans="1:9" x14ac:dyDescent="0.25">
      <c r="A10" s="17">
        <v>1</v>
      </c>
      <c r="B10" s="13" t="s">
        <v>15</v>
      </c>
      <c r="C10" s="13" t="s">
        <v>30</v>
      </c>
      <c r="D10" s="14">
        <v>1969</v>
      </c>
      <c r="E10" s="13" t="s">
        <v>13</v>
      </c>
      <c r="F10" s="13">
        <v>23</v>
      </c>
      <c r="G10" s="13" t="s">
        <v>11</v>
      </c>
      <c r="H10" s="15">
        <v>3.0810185185185187E-2</v>
      </c>
      <c r="I10" s="16">
        <f t="shared" si="0"/>
        <v>45.033809166040577</v>
      </c>
    </row>
    <row r="11" spans="1:9" x14ac:dyDescent="0.25">
      <c r="A11" s="17">
        <v>1</v>
      </c>
      <c r="B11" s="13" t="s">
        <v>16</v>
      </c>
      <c r="C11" s="13" t="s">
        <v>30</v>
      </c>
      <c r="D11" s="14">
        <v>1996</v>
      </c>
      <c r="E11" s="13" t="s">
        <v>13</v>
      </c>
      <c r="F11" s="13">
        <v>23</v>
      </c>
      <c r="G11" s="13" t="s">
        <v>11</v>
      </c>
      <c r="H11" s="15">
        <v>3.0810185185185187E-2</v>
      </c>
      <c r="I11" s="16">
        <f t="shared" si="0"/>
        <v>45.033809166040577</v>
      </c>
    </row>
    <row r="12" spans="1:9" x14ac:dyDescent="0.25">
      <c r="A12" s="17"/>
      <c r="B12" s="13"/>
      <c r="C12" s="13"/>
      <c r="D12" s="14"/>
      <c r="E12" s="13"/>
      <c r="F12" s="13"/>
      <c r="G12" s="13"/>
      <c r="H12" s="15"/>
      <c r="I12" s="16"/>
    </row>
    <row r="13" spans="1:9" x14ac:dyDescent="0.25">
      <c r="A13" s="17">
        <v>2</v>
      </c>
      <c r="B13" s="13" t="s">
        <v>85</v>
      </c>
      <c r="C13" s="13" t="s">
        <v>86</v>
      </c>
      <c r="D13" s="14">
        <v>1973</v>
      </c>
      <c r="E13" s="13" t="s">
        <v>87</v>
      </c>
      <c r="F13" s="13">
        <v>9</v>
      </c>
      <c r="G13" s="13" t="s">
        <v>11</v>
      </c>
      <c r="H13" s="15">
        <v>3.170138888888889E-2</v>
      </c>
      <c r="I13" s="16">
        <f>(33300/2739)*3.6</f>
        <v>43.767798466593646</v>
      </c>
    </row>
    <row r="14" spans="1:9" x14ac:dyDescent="0.25">
      <c r="A14" s="17">
        <v>2</v>
      </c>
      <c r="B14" s="13" t="s">
        <v>88</v>
      </c>
      <c r="C14" s="13" t="s">
        <v>86</v>
      </c>
      <c r="D14" s="14">
        <v>1989</v>
      </c>
      <c r="E14" s="13" t="s">
        <v>87</v>
      </c>
      <c r="F14" s="13">
        <v>9</v>
      </c>
      <c r="G14" s="13" t="s">
        <v>11</v>
      </c>
      <c r="H14" s="15">
        <v>3.170138888888889E-2</v>
      </c>
      <c r="I14" s="16">
        <f t="shared" ref="I14:I15" si="1">(33300/2739)*3.6</f>
        <v>43.767798466593646</v>
      </c>
    </row>
    <row r="15" spans="1:9" x14ac:dyDescent="0.25">
      <c r="A15" s="17">
        <v>2</v>
      </c>
      <c r="B15" s="13" t="s">
        <v>89</v>
      </c>
      <c r="C15" s="13" t="s">
        <v>86</v>
      </c>
      <c r="D15" s="14">
        <v>1977</v>
      </c>
      <c r="E15" s="13" t="s">
        <v>87</v>
      </c>
      <c r="F15" s="13">
        <v>9</v>
      </c>
      <c r="G15" s="13" t="s">
        <v>11</v>
      </c>
      <c r="H15" s="15">
        <v>3.170138888888889E-2</v>
      </c>
      <c r="I15" s="16">
        <f t="shared" si="1"/>
        <v>43.767798466593646</v>
      </c>
    </row>
    <row r="16" spans="1:9" x14ac:dyDescent="0.25">
      <c r="A16" s="17"/>
      <c r="B16" s="13"/>
      <c r="C16" s="13"/>
      <c r="D16" s="14"/>
      <c r="E16" s="13"/>
      <c r="F16" s="13"/>
      <c r="G16" s="13"/>
      <c r="H16" s="15"/>
      <c r="I16" s="16"/>
    </row>
    <row r="17" spans="1:9" x14ac:dyDescent="0.25">
      <c r="A17" s="17">
        <v>3</v>
      </c>
      <c r="B17" s="13" t="s">
        <v>19</v>
      </c>
      <c r="C17" s="13" t="s">
        <v>90</v>
      </c>
      <c r="D17" s="14">
        <v>1975</v>
      </c>
      <c r="E17" s="13" t="s">
        <v>18</v>
      </c>
      <c r="F17" s="13">
        <v>19</v>
      </c>
      <c r="G17" s="13" t="s">
        <v>11</v>
      </c>
      <c r="H17" s="15">
        <v>3.1967592592592589E-2</v>
      </c>
      <c r="I17" s="16">
        <f>(33300/2762)*3.6</f>
        <v>43.403330919623464</v>
      </c>
    </row>
    <row r="18" spans="1:9" x14ac:dyDescent="0.25">
      <c r="A18" s="17">
        <v>3</v>
      </c>
      <c r="B18" s="13" t="s">
        <v>91</v>
      </c>
      <c r="C18" s="13" t="s">
        <v>90</v>
      </c>
      <c r="D18" s="14">
        <v>1977</v>
      </c>
      <c r="E18" s="13" t="s">
        <v>18</v>
      </c>
      <c r="F18" s="13">
        <v>19</v>
      </c>
      <c r="G18" s="13" t="s">
        <v>11</v>
      </c>
      <c r="H18" s="15">
        <v>3.1967592592592589E-2</v>
      </c>
      <c r="I18" s="16">
        <f t="shared" ref="I18:I19" si="2">(33300/2762)*3.6</f>
        <v>43.403330919623464</v>
      </c>
    </row>
    <row r="19" spans="1:9" x14ac:dyDescent="0.25">
      <c r="A19" s="17">
        <v>3</v>
      </c>
      <c r="B19" s="13" t="s">
        <v>92</v>
      </c>
      <c r="C19" s="13" t="s">
        <v>90</v>
      </c>
      <c r="D19" s="14">
        <v>1976</v>
      </c>
      <c r="E19" s="13" t="s">
        <v>18</v>
      </c>
      <c r="F19" s="13">
        <v>19</v>
      </c>
      <c r="G19" s="13" t="s">
        <v>11</v>
      </c>
      <c r="H19" s="15">
        <v>3.1967592592592589E-2</v>
      </c>
      <c r="I19" s="16">
        <f t="shared" si="2"/>
        <v>43.403330919623464</v>
      </c>
    </row>
    <row r="20" spans="1:9" x14ac:dyDescent="0.25">
      <c r="A20" s="17">
        <v>3</v>
      </c>
      <c r="B20" s="13" t="s">
        <v>93</v>
      </c>
      <c r="C20" s="13" t="s">
        <v>90</v>
      </c>
      <c r="D20" s="14">
        <v>1962</v>
      </c>
      <c r="E20" s="13" t="s">
        <v>94</v>
      </c>
      <c r="F20" s="13">
        <v>19</v>
      </c>
      <c r="G20" s="13" t="s">
        <v>11</v>
      </c>
      <c r="H20" s="15">
        <v>3.7071759259259256E-2</v>
      </c>
      <c r="I20" s="16">
        <f>(33300/3203)*3.6</f>
        <v>37.427411801436158</v>
      </c>
    </row>
    <row r="21" spans="1:9" x14ac:dyDescent="0.25">
      <c r="A21" s="17"/>
      <c r="B21" s="13"/>
      <c r="C21" s="13"/>
      <c r="D21" s="14"/>
      <c r="E21" s="13"/>
      <c r="F21" s="13"/>
      <c r="G21" s="13"/>
      <c r="H21" s="15"/>
      <c r="I21" s="16"/>
    </row>
    <row r="22" spans="1:9" x14ac:dyDescent="0.25">
      <c r="A22" s="17">
        <v>4</v>
      </c>
      <c r="B22" s="13" t="s">
        <v>20</v>
      </c>
      <c r="C22" s="13" t="s">
        <v>21</v>
      </c>
      <c r="D22" s="14">
        <v>1981</v>
      </c>
      <c r="E22" s="13" t="s">
        <v>13</v>
      </c>
      <c r="F22" s="13">
        <v>22</v>
      </c>
      <c r="G22" s="13" t="s">
        <v>11</v>
      </c>
      <c r="H22" s="15">
        <v>3.3090277777777781E-2</v>
      </c>
      <c r="I22" s="16">
        <f>(33300/2859)*3.6</f>
        <v>41.930745015739767</v>
      </c>
    </row>
    <row r="23" spans="1:9" x14ac:dyDescent="0.25">
      <c r="A23" s="17">
        <v>4</v>
      </c>
      <c r="B23" s="13" t="s">
        <v>22</v>
      </c>
      <c r="C23" s="13" t="s">
        <v>21</v>
      </c>
      <c r="D23" s="14">
        <v>1971</v>
      </c>
      <c r="E23" s="13" t="s">
        <v>13</v>
      </c>
      <c r="F23" s="13">
        <v>22</v>
      </c>
      <c r="G23" s="13" t="s">
        <v>11</v>
      </c>
      <c r="H23" s="15">
        <v>3.3090277777777781E-2</v>
      </c>
      <c r="I23" s="16">
        <f t="shared" ref="I23:I24" si="3">(33300/2859)*3.6</f>
        <v>41.930745015739767</v>
      </c>
    </row>
    <row r="24" spans="1:9" x14ac:dyDescent="0.25">
      <c r="A24" s="17">
        <v>4</v>
      </c>
      <c r="B24" s="13" t="s">
        <v>95</v>
      </c>
      <c r="C24" s="13" t="s">
        <v>21</v>
      </c>
      <c r="D24" s="14">
        <v>1972</v>
      </c>
      <c r="E24" s="13" t="s">
        <v>13</v>
      </c>
      <c r="F24" s="13">
        <v>22</v>
      </c>
      <c r="G24" s="13" t="s">
        <v>11</v>
      </c>
      <c r="H24" s="15">
        <v>3.3090277777777781E-2</v>
      </c>
      <c r="I24" s="16">
        <f t="shared" si="3"/>
        <v>41.930745015739767</v>
      </c>
    </row>
    <row r="25" spans="1:9" x14ac:dyDescent="0.25">
      <c r="A25" s="17">
        <v>4</v>
      </c>
      <c r="B25" s="13" t="s">
        <v>70</v>
      </c>
      <c r="C25" s="13" t="s">
        <v>21</v>
      </c>
      <c r="D25" s="14">
        <v>1976</v>
      </c>
      <c r="E25" s="13" t="s">
        <v>13</v>
      </c>
      <c r="F25" s="13">
        <v>22</v>
      </c>
      <c r="G25" s="13"/>
      <c r="H25" s="23" t="s">
        <v>71</v>
      </c>
      <c r="I25" s="16"/>
    </row>
    <row r="26" spans="1:9" x14ac:dyDescent="0.25">
      <c r="A26" s="17"/>
      <c r="B26" s="13"/>
      <c r="C26" s="13"/>
      <c r="D26" s="14"/>
      <c r="E26" s="13"/>
      <c r="F26" s="13"/>
      <c r="G26" s="13"/>
      <c r="H26" s="15"/>
      <c r="I26" s="16"/>
    </row>
    <row r="27" spans="1:9" x14ac:dyDescent="0.25">
      <c r="A27" s="17">
        <v>5</v>
      </c>
      <c r="B27" s="13" t="s">
        <v>17</v>
      </c>
      <c r="C27" s="13" t="s">
        <v>96</v>
      </c>
      <c r="D27" s="14">
        <v>1969</v>
      </c>
      <c r="E27" s="13" t="s">
        <v>18</v>
      </c>
      <c r="F27" s="13">
        <v>18</v>
      </c>
      <c r="G27" s="13" t="s">
        <v>11</v>
      </c>
      <c r="H27" s="15">
        <v>3.3472222222222223E-2</v>
      </c>
      <c r="I27" s="16">
        <f>(33300/2892)*3.6</f>
        <v>41.45228215767635</v>
      </c>
    </row>
    <row r="28" spans="1:9" x14ac:dyDescent="0.25">
      <c r="A28" s="17">
        <v>5</v>
      </c>
      <c r="B28" s="13" t="s">
        <v>25</v>
      </c>
      <c r="C28" s="13" t="s">
        <v>96</v>
      </c>
      <c r="D28" s="14">
        <v>1979</v>
      </c>
      <c r="E28" s="13" t="s">
        <v>18</v>
      </c>
      <c r="F28" s="13">
        <v>18</v>
      </c>
      <c r="G28" s="13" t="s">
        <v>11</v>
      </c>
      <c r="H28" s="15">
        <v>3.3472222222222223E-2</v>
      </c>
      <c r="I28" s="16">
        <f t="shared" ref="I28:I29" si="4">(33300/2892)*3.6</f>
        <v>41.45228215767635</v>
      </c>
    </row>
    <row r="29" spans="1:9" x14ac:dyDescent="0.25">
      <c r="A29" s="17">
        <v>5</v>
      </c>
      <c r="B29" s="13" t="s">
        <v>97</v>
      </c>
      <c r="C29" s="13" t="s">
        <v>96</v>
      </c>
      <c r="D29" s="14">
        <v>1982</v>
      </c>
      <c r="E29" s="13" t="s">
        <v>18</v>
      </c>
      <c r="F29" s="13">
        <v>18</v>
      </c>
      <c r="G29" s="13" t="s">
        <v>11</v>
      </c>
      <c r="H29" s="15">
        <v>3.3472222222222223E-2</v>
      </c>
      <c r="I29" s="16">
        <f t="shared" si="4"/>
        <v>41.45228215767635</v>
      </c>
    </row>
    <row r="30" spans="1:9" x14ac:dyDescent="0.25">
      <c r="A30" s="17">
        <v>5</v>
      </c>
      <c r="B30" s="13" t="s">
        <v>98</v>
      </c>
      <c r="C30" s="13" t="s">
        <v>96</v>
      </c>
      <c r="D30" s="14">
        <v>1994</v>
      </c>
      <c r="E30" s="13" t="s">
        <v>18</v>
      </c>
      <c r="F30" s="13">
        <v>18</v>
      </c>
      <c r="G30" s="13"/>
      <c r="H30" s="15">
        <v>3.3472222222222223E-2</v>
      </c>
      <c r="I30" s="16">
        <f>(33300/2892)*3.6</f>
        <v>41.45228215767635</v>
      </c>
    </row>
    <row r="31" spans="1:9" x14ac:dyDescent="0.25">
      <c r="A31" s="17"/>
      <c r="B31" s="13"/>
      <c r="C31" s="13"/>
      <c r="D31" s="14"/>
      <c r="E31" s="13"/>
      <c r="F31" s="13"/>
      <c r="G31" s="13"/>
      <c r="H31" s="15"/>
      <c r="I31" s="16"/>
    </row>
    <row r="32" spans="1:9" x14ac:dyDescent="0.25">
      <c r="A32" s="17">
        <v>6</v>
      </c>
      <c r="B32" s="13" t="s">
        <v>99</v>
      </c>
      <c r="C32" s="13" t="s">
        <v>102</v>
      </c>
      <c r="D32" s="14">
        <v>1987</v>
      </c>
      <c r="E32" s="13" t="s">
        <v>87</v>
      </c>
      <c r="F32" s="13">
        <v>11</v>
      </c>
      <c r="G32" s="13" t="s">
        <v>11</v>
      </c>
      <c r="H32" s="15">
        <v>3.3530092592592591E-2</v>
      </c>
      <c r="I32" s="16">
        <f>(33300/2897)*3.6</f>
        <v>41.380738695201934</v>
      </c>
    </row>
    <row r="33" spans="1:9" x14ac:dyDescent="0.25">
      <c r="A33" s="17">
        <v>6</v>
      </c>
      <c r="B33" s="13" t="s">
        <v>100</v>
      </c>
      <c r="C33" s="13" t="s">
        <v>102</v>
      </c>
      <c r="D33" s="14">
        <v>1977</v>
      </c>
      <c r="E33" s="13" t="s">
        <v>87</v>
      </c>
      <c r="F33" s="13">
        <v>11</v>
      </c>
      <c r="G33" s="13" t="s">
        <v>11</v>
      </c>
      <c r="H33" s="15">
        <v>3.3530092592592591E-2</v>
      </c>
      <c r="I33" s="16">
        <f t="shared" ref="I33:I34" si="5">(33300/2897)*3.6</f>
        <v>41.380738695201934</v>
      </c>
    </row>
    <row r="34" spans="1:9" x14ac:dyDescent="0.25">
      <c r="A34" s="17">
        <v>6</v>
      </c>
      <c r="B34" s="13" t="s">
        <v>101</v>
      </c>
      <c r="C34" s="13" t="s">
        <v>102</v>
      </c>
      <c r="D34" s="14">
        <v>1974</v>
      </c>
      <c r="E34" s="13" t="s">
        <v>87</v>
      </c>
      <c r="F34" s="13">
        <v>11</v>
      </c>
      <c r="G34" s="13" t="s">
        <v>11</v>
      </c>
      <c r="H34" s="15">
        <v>3.3530092592592591E-2</v>
      </c>
      <c r="I34" s="16">
        <f t="shared" si="5"/>
        <v>41.380738695201934</v>
      </c>
    </row>
    <row r="35" spans="1:9" x14ac:dyDescent="0.25">
      <c r="A35" s="17"/>
      <c r="B35" s="13"/>
      <c r="C35" s="13"/>
      <c r="D35" s="14"/>
      <c r="E35" s="13"/>
      <c r="F35" s="13"/>
      <c r="G35" s="13"/>
      <c r="H35" s="15"/>
      <c r="I35" s="16"/>
    </row>
    <row r="36" spans="1:9" x14ac:dyDescent="0.25">
      <c r="A36" s="17">
        <v>7</v>
      </c>
      <c r="B36" s="13" t="s">
        <v>103</v>
      </c>
      <c r="C36" s="13" t="s">
        <v>104</v>
      </c>
      <c r="D36" s="14">
        <v>1992</v>
      </c>
      <c r="E36" s="13" t="s">
        <v>49</v>
      </c>
      <c r="F36" s="13">
        <v>12</v>
      </c>
      <c r="G36" s="13"/>
      <c r="H36" s="15">
        <v>3.3715277777777775E-2</v>
      </c>
      <c r="I36" s="16">
        <f>(33300/2913)*3.6</f>
        <v>41.153450051493309</v>
      </c>
    </row>
    <row r="37" spans="1:9" x14ac:dyDescent="0.25">
      <c r="A37" s="17">
        <v>7</v>
      </c>
      <c r="B37" s="13" t="s">
        <v>105</v>
      </c>
      <c r="C37" s="13" t="s">
        <v>104</v>
      </c>
      <c r="D37" s="14">
        <v>1974</v>
      </c>
      <c r="E37" s="13" t="s">
        <v>49</v>
      </c>
      <c r="F37" s="13">
        <v>12</v>
      </c>
      <c r="G37" s="13" t="s">
        <v>11</v>
      </c>
      <c r="H37" s="15">
        <v>3.3715277777777775E-2</v>
      </c>
      <c r="I37" s="16">
        <f t="shared" ref="I37:I39" si="6">(33300/2913)*3.6</f>
        <v>41.153450051493309</v>
      </c>
    </row>
    <row r="38" spans="1:9" x14ac:dyDescent="0.25">
      <c r="A38" s="17">
        <v>7</v>
      </c>
      <c r="B38" s="13" t="s">
        <v>23</v>
      </c>
      <c r="C38" s="13" t="s">
        <v>104</v>
      </c>
      <c r="D38" s="14">
        <v>1963</v>
      </c>
      <c r="E38" s="13" t="s">
        <v>24</v>
      </c>
      <c r="F38" s="13">
        <v>12</v>
      </c>
      <c r="G38" s="13" t="s">
        <v>11</v>
      </c>
      <c r="H38" s="15">
        <v>3.3715277777777775E-2</v>
      </c>
      <c r="I38" s="16">
        <f t="shared" si="6"/>
        <v>41.153450051493309</v>
      </c>
    </row>
    <row r="39" spans="1:9" x14ac:dyDescent="0.25">
      <c r="A39" s="17">
        <v>7</v>
      </c>
      <c r="B39" s="13" t="s">
        <v>26</v>
      </c>
      <c r="C39" s="13" t="s">
        <v>104</v>
      </c>
      <c r="D39" s="14">
        <v>1987</v>
      </c>
      <c r="E39" s="13" t="s">
        <v>106</v>
      </c>
      <c r="F39" s="13">
        <v>12</v>
      </c>
      <c r="G39" s="13" t="s">
        <v>11</v>
      </c>
      <c r="H39" s="15">
        <v>3.3715277777777775E-2</v>
      </c>
      <c r="I39" s="16">
        <f t="shared" si="6"/>
        <v>41.153450051493309</v>
      </c>
    </row>
    <row r="40" spans="1:9" x14ac:dyDescent="0.25">
      <c r="A40" s="17"/>
      <c r="B40" s="13"/>
      <c r="C40" s="13"/>
      <c r="D40" s="14"/>
      <c r="E40" s="13"/>
      <c r="F40" s="13"/>
      <c r="G40" s="13"/>
      <c r="H40" s="15"/>
      <c r="I40" s="16"/>
    </row>
    <row r="41" spans="1:9" x14ac:dyDescent="0.25">
      <c r="A41" s="17">
        <v>8</v>
      </c>
      <c r="B41" s="13" t="s">
        <v>107</v>
      </c>
      <c r="C41" s="13" t="s">
        <v>108</v>
      </c>
      <c r="D41" s="14">
        <v>1971</v>
      </c>
      <c r="E41" s="13" t="s">
        <v>108</v>
      </c>
      <c r="F41" s="13">
        <v>4</v>
      </c>
      <c r="G41" s="13" t="s">
        <v>11</v>
      </c>
      <c r="H41" s="15">
        <v>3.3796296296296297E-2</v>
      </c>
      <c r="I41" s="16">
        <f>(33300/2920)*3.6</f>
        <v>41.054794520547944</v>
      </c>
    </row>
    <row r="42" spans="1:9" x14ac:dyDescent="0.25">
      <c r="A42" s="17">
        <v>8</v>
      </c>
      <c r="B42" s="13" t="s">
        <v>109</v>
      </c>
      <c r="C42" s="13" t="s">
        <v>108</v>
      </c>
      <c r="D42" s="14">
        <v>1971</v>
      </c>
      <c r="E42" s="13" t="s">
        <v>108</v>
      </c>
      <c r="F42" s="13">
        <v>4</v>
      </c>
      <c r="G42" s="13" t="s">
        <v>11</v>
      </c>
      <c r="H42" s="15">
        <v>3.3796296296296297E-2</v>
      </c>
      <c r="I42" s="16">
        <f t="shared" ref="I42:I44" si="7">(33300/2920)*3.6</f>
        <v>41.054794520547944</v>
      </c>
    </row>
    <row r="43" spans="1:9" x14ac:dyDescent="0.25">
      <c r="A43" s="17">
        <v>8</v>
      </c>
      <c r="B43" s="13" t="s">
        <v>110</v>
      </c>
      <c r="C43" s="13" t="s">
        <v>108</v>
      </c>
      <c r="D43" s="14">
        <v>1970</v>
      </c>
      <c r="E43" s="13" t="s">
        <v>27</v>
      </c>
      <c r="F43" s="13">
        <v>4</v>
      </c>
      <c r="G43" s="13" t="s">
        <v>11</v>
      </c>
      <c r="H43" s="15">
        <v>3.3796296296296297E-2</v>
      </c>
      <c r="I43" s="16">
        <f t="shared" si="7"/>
        <v>41.054794520547944</v>
      </c>
    </row>
    <row r="44" spans="1:9" x14ac:dyDescent="0.25">
      <c r="A44" s="17">
        <v>8</v>
      </c>
      <c r="B44" s="13" t="s">
        <v>111</v>
      </c>
      <c r="C44" s="13" t="s">
        <v>108</v>
      </c>
      <c r="D44" s="14">
        <v>1977</v>
      </c>
      <c r="E44" s="13" t="s">
        <v>18</v>
      </c>
      <c r="F44" s="13">
        <v>4</v>
      </c>
      <c r="G44" s="13" t="s">
        <v>11</v>
      </c>
      <c r="H44" s="15">
        <v>3.3796296296296297E-2</v>
      </c>
      <c r="I44" s="16">
        <f t="shared" si="7"/>
        <v>41.054794520547944</v>
      </c>
    </row>
    <row r="45" spans="1:9" x14ac:dyDescent="0.25">
      <c r="A45" s="17"/>
      <c r="B45" s="13"/>
      <c r="C45" s="13"/>
      <c r="D45" s="14"/>
      <c r="E45" s="13"/>
      <c r="F45" s="13"/>
      <c r="G45" s="13"/>
      <c r="H45" s="15"/>
      <c r="I45" s="16"/>
    </row>
    <row r="46" spans="1:9" x14ac:dyDescent="0.25">
      <c r="A46" s="17">
        <v>9</v>
      </c>
      <c r="B46" s="13" t="s">
        <v>28</v>
      </c>
      <c r="C46" s="13" t="s">
        <v>33</v>
      </c>
      <c r="D46" s="14">
        <v>1951</v>
      </c>
      <c r="E46" s="13" t="s">
        <v>13</v>
      </c>
      <c r="F46" s="13">
        <v>21</v>
      </c>
      <c r="G46" s="13" t="s">
        <v>11</v>
      </c>
      <c r="H46" s="15">
        <v>3.4513888888888893E-2</v>
      </c>
      <c r="I46" s="16">
        <f>(33300/2982)*3.6</f>
        <v>40.201207243460765</v>
      </c>
    </row>
    <row r="47" spans="1:9" x14ac:dyDescent="0.25">
      <c r="A47" s="17">
        <v>9</v>
      </c>
      <c r="B47" s="13" t="s">
        <v>112</v>
      </c>
      <c r="C47" s="13" t="s">
        <v>33</v>
      </c>
      <c r="D47" s="14">
        <v>1953</v>
      </c>
      <c r="E47" s="13" t="s">
        <v>13</v>
      </c>
      <c r="F47" s="13">
        <v>21</v>
      </c>
      <c r="G47" s="13" t="s">
        <v>11</v>
      </c>
      <c r="H47" s="15">
        <v>3.4513888888888893E-2</v>
      </c>
      <c r="I47" s="16">
        <f t="shared" ref="I47:I48" si="8">(33300/2982)*3.6</f>
        <v>40.201207243460765</v>
      </c>
    </row>
    <row r="48" spans="1:9" x14ac:dyDescent="0.25">
      <c r="A48" s="17">
        <v>9</v>
      </c>
      <c r="B48" s="13" t="s">
        <v>29</v>
      </c>
      <c r="C48" s="13" t="s">
        <v>33</v>
      </c>
      <c r="D48" s="14">
        <v>1967</v>
      </c>
      <c r="E48" s="13" t="s">
        <v>113</v>
      </c>
      <c r="F48" s="13">
        <v>21</v>
      </c>
      <c r="G48" s="13" t="s">
        <v>11</v>
      </c>
      <c r="H48" s="15">
        <v>3.4513888888888893E-2</v>
      </c>
      <c r="I48" s="16">
        <f t="shared" si="8"/>
        <v>40.201207243460765</v>
      </c>
    </row>
    <row r="49" spans="1:9" x14ac:dyDescent="0.25">
      <c r="A49" s="17">
        <v>9</v>
      </c>
      <c r="B49" s="13" t="s">
        <v>114</v>
      </c>
      <c r="C49" s="13" t="s">
        <v>33</v>
      </c>
      <c r="D49" s="14">
        <v>1989</v>
      </c>
      <c r="E49" s="13" t="s">
        <v>13</v>
      </c>
      <c r="F49" s="13">
        <v>21</v>
      </c>
      <c r="G49" s="13"/>
      <c r="H49" s="15">
        <v>3.847222222222222E-2</v>
      </c>
      <c r="I49" s="16">
        <f>(33300/3324)*3.6</f>
        <v>36.064981949458485</v>
      </c>
    </row>
    <row r="50" spans="1:9" x14ac:dyDescent="0.25">
      <c r="A50" s="17"/>
      <c r="B50" s="13"/>
      <c r="C50" s="13"/>
      <c r="D50" s="14"/>
      <c r="E50" s="13"/>
      <c r="F50" s="13"/>
      <c r="G50" s="13"/>
      <c r="H50" s="15"/>
      <c r="I50" s="16"/>
    </row>
    <row r="51" spans="1:9" x14ac:dyDescent="0.25">
      <c r="A51" s="17">
        <v>10</v>
      </c>
      <c r="B51" s="13" t="s">
        <v>115</v>
      </c>
      <c r="C51" s="13" t="s">
        <v>116</v>
      </c>
      <c r="D51" s="14">
        <v>1976</v>
      </c>
      <c r="E51" s="13" t="s">
        <v>87</v>
      </c>
      <c r="F51" s="13">
        <v>13</v>
      </c>
      <c r="G51" s="13" t="s">
        <v>11</v>
      </c>
      <c r="H51" s="15">
        <v>3.6539351851851851E-2</v>
      </c>
      <c r="I51" s="16">
        <f>(33300/3157)*3.6</f>
        <v>37.972758948368707</v>
      </c>
    </row>
    <row r="52" spans="1:9" x14ac:dyDescent="0.25">
      <c r="A52" s="17">
        <v>10</v>
      </c>
      <c r="B52" s="13" t="s">
        <v>117</v>
      </c>
      <c r="C52" s="13" t="s">
        <v>116</v>
      </c>
      <c r="D52" s="14">
        <v>1977</v>
      </c>
      <c r="E52" s="13" t="s">
        <v>87</v>
      </c>
      <c r="F52" s="13">
        <v>13</v>
      </c>
      <c r="G52" s="13" t="s">
        <v>11</v>
      </c>
      <c r="H52" s="15">
        <v>3.6539351851851851E-2</v>
      </c>
      <c r="I52" s="16">
        <f t="shared" ref="I52:I54" si="9">(33300/3157)*3.6</f>
        <v>37.972758948368707</v>
      </c>
    </row>
    <row r="53" spans="1:9" x14ac:dyDescent="0.25">
      <c r="A53" s="17">
        <v>10</v>
      </c>
      <c r="B53" s="13" t="s">
        <v>118</v>
      </c>
      <c r="C53" s="13" t="s">
        <v>116</v>
      </c>
      <c r="D53" s="14">
        <v>1976</v>
      </c>
      <c r="E53" s="13" t="s">
        <v>87</v>
      </c>
      <c r="F53" s="13">
        <v>13</v>
      </c>
      <c r="G53" s="13" t="s">
        <v>11</v>
      </c>
      <c r="H53" s="15">
        <v>3.6539351851851851E-2</v>
      </c>
      <c r="I53" s="16">
        <f t="shared" si="9"/>
        <v>37.972758948368707</v>
      </c>
    </row>
    <row r="54" spans="1:9" x14ac:dyDescent="0.25">
      <c r="A54" s="17">
        <v>10</v>
      </c>
      <c r="B54" s="13" t="s">
        <v>119</v>
      </c>
      <c r="C54" s="13" t="s">
        <v>116</v>
      </c>
      <c r="D54" s="14">
        <v>1974</v>
      </c>
      <c r="E54" s="13" t="s">
        <v>87</v>
      </c>
      <c r="F54" s="13">
        <v>13</v>
      </c>
      <c r="G54" s="13"/>
      <c r="H54" s="15">
        <v>3.6539351851851851E-2</v>
      </c>
      <c r="I54" s="16">
        <f t="shared" si="9"/>
        <v>37.972758948368707</v>
      </c>
    </row>
    <row r="55" spans="1:9" x14ac:dyDescent="0.25">
      <c r="A55" s="17"/>
      <c r="B55" s="13"/>
      <c r="C55" s="13"/>
      <c r="D55" s="14"/>
      <c r="E55" s="13"/>
      <c r="F55" s="13"/>
      <c r="G55" s="13"/>
      <c r="H55" s="15"/>
      <c r="I55" s="16" t="s">
        <v>72</v>
      </c>
    </row>
    <row r="56" spans="1:9" x14ac:dyDescent="0.25">
      <c r="A56" s="17">
        <v>11</v>
      </c>
      <c r="B56" s="13" t="s">
        <v>121</v>
      </c>
      <c r="C56" s="13" t="s">
        <v>120</v>
      </c>
      <c r="D56" s="14">
        <v>1952</v>
      </c>
      <c r="E56" s="13" t="s">
        <v>122</v>
      </c>
      <c r="F56" s="13">
        <v>24</v>
      </c>
      <c r="G56" s="13"/>
      <c r="H56" s="15">
        <v>3.7280092592592594E-2</v>
      </c>
      <c r="I56" s="16">
        <f>(33300/3221)*3.6</f>
        <v>37.218255200248372</v>
      </c>
    </row>
    <row r="57" spans="1:9" x14ac:dyDescent="0.25">
      <c r="A57" s="17">
        <v>11</v>
      </c>
      <c r="B57" s="13" t="s">
        <v>123</v>
      </c>
      <c r="C57" s="13" t="s">
        <v>120</v>
      </c>
      <c r="D57" s="14">
        <v>1976</v>
      </c>
      <c r="E57" s="13" t="s">
        <v>124</v>
      </c>
      <c r="F57" s="13">
        <v>24</v>
      </c>
      <c r="G57" s="13"/>
      <c r="H57" s="15">
        <v>3.7280092592592594E-2</v>
      </c>
      <c r="I57" s="16">
        <f t="shared" ref="I57:I58" si="10">(33300/3221)*3.6</f>
        <v>37.218255200248372</v>
      </c>
    </row>
    <row r="58" spans="1:9" x14ac:dyDescent="0.25">
      <c r="A58" s="17">
        <v>11</v>
      </c>
      <c r="B58" s="13" t="s">
        <v>125</v>
      </c>
      <c r="C58" s="13" t="s">
        <v>120</v>
      </c>
      <c r="D58" s="14">
        <v>1981</v>
      </c>
      <c r="E58" s="13" t="s">
        <v>126</v>
      </c>
      <c r="F58" s="13">
        <v>24</v>
      </c>
      <c r="G58" s="13"/>
      <c r="H58" s="15">
        <v>3.7280092592592594E-2</v>
      </c>
      <c r="I58" s="16">
        <f t="shared" si="10"/>
        <v>37.218255200248372</v>
      </c>
    </row>
    <row r="59" spans="1:9" x14ac:dyDescent="0.25">
      <c r="A59" s="17"/>
      <c r="B59" s="13"/>
      <c r="C59" s="13"/>
      <c r="D59" s="14"/>
      <c r="E59" s="13"/>
      <c r="F59" s="13"/>
      <c r="G59" s="13"/>
      <c r="H59" s="15"/>
      <c r="I59" s="16"/>
    </row>
    <row r="61" spans="1:9" ht="15.75" x14ac:dyDescent="0.25">
      <c r="A61" s="3" t="s">
        <v>31</v>
      </c>
      <c r="B61" s="3"/>
      <c r="C61" s="3"/>
      <c r="D61" s="4"/>
      <c r="H61" s="6"/>
    </row>
    <row r="62" spans="1:9" ht="15.75" x14ac:dyDescent="0.25">
      <c r="A62" s="9" t="s">
        <v>3</v>
      </c>
      <c r="B62" s="9" t="s">
        <v>4</v>
      </c>
      <c r="C62" s="11" t="s">
        <v>7</v>
      </c>
      <c r="D62" s="10" t="s">
        <v>6</v>
      </c>
      <c r="E62" s="11" t="s">
        <v>5</v>
      </c>
      <c r="F62" s="11" t="s">
        <v>8</v>
      </c>
      <c r="H62" s="12" t="s">
        <v>9</v>
      </c>
      <c r="I62" s="12" t="s">
        <v>10</v>
      </c>
    </row>
    <row r="63" spans="1:9" x14ac:dyDescent="0.25">
      <c r="A63" s="17">
        <v>1</v>
      </c>
      <c r="B63" s="13" t="s">
        <v>128</v>
      </c>
      <c r="C63" s="24" t="s">
        <v>127</v>
      </c>
      <c r="D63" s="14">
        <v>2001</v>
      </c>
      <c r="E63" s="13" t="s">
        <v>13</v>
      </c>
      <c r="F63" s="13">
        <v>20</v>
      </c>
      <c r="G63" s="13" t="s">
        <v>32</v>
      </c>
      <c r="H63" s="15">
        <v>3.7164351851851851E-2</v>
      </c>
      <c r="I63" s="16">
        <f>(33300/3211)*3.6</f>
        <v>37.334163811896609</v>
      </c>
    </row>
    <row r="64" spans="1:9" x14ac:dyDescent="0.25">
      <c r="A64" s="17">
        <v>1</v>
      </c>
      <c r="B64" s="13" t="s">
        <v>130</v>
      </c>
      <c r="C64" s="24" t="s">
        <v>127</v>
      </c>
      <c r="D64" s="14">
        <v>2000</v>
      </c>
      <c r="E64" s="13" t="s">
        <v>13</v>
      </c>
      <c r="F64" s="13">
        <v>20</v>
      </c>
      <c r="G64" s="13" t="s">
        <v>32</v>
      </c>
      <c r="H64" s="15">
        <v>3.7164351851851851E-2</v>
      </c>
      <c r="I64" s="16">
        <f t="shared" ref="I64:I65" si="11">(33300/3211)*3.6</f>
        <v>37.334163811896609</v>
      </c>
    </row>
    <row r="65" spans="1:9" x14ac:dyDescent="0.25">
      <c r="A65" s="17">
        <v>1</v>
      </c>
      <c r="B65" s="13" t="s">
        <v>131</v>
      </c>
      <c r="C65" s="24" t="s">
        <v>127</v>
      </c>
      <c r="D65" s="14">
        <v>2003</v>
      </c>
      <c r="E65" s="13" t="s">
        <v>13</v>
      </c>
      <c r="F65" s="13">
        <v>20</v>
      </c>
      <c r="G65" s="13" t="s">
        <v>32</v>
      </c>
      <c r="H65" s="15">
        <v>3.7164351851851851E-2</v>
      </c>
      <c r="I65" s="16">
        <f t="shared" si="11"/>
        <v>37.334163811896609</v>
      </c>
    </row>
    <row r="66" spans="1:9" x14ac:dyDescent="0.25">
      <c r="A66" s="17"/>
      <c r="B66" s="13"/>
      <c r="C66" s="24"/>
      <c r="D66" s="14"/>
      <c r="E66" s="13"/>
      <c r="F66" s="13"/>
      <c r="G66" s="13"/>
      <c r="H66" s="15"/>
      <c r="I66" s="16"/>
    </row>
    <row r="67" spans="1:9" ht="15.75" x14ac:dyDescent="0.25">
      <c r="A67" s="3" t="s">
        <v>129</v>
      </c>
      <c r="B67" s="3"/>
      <c r="C67" s="3"/>
      <c r="D67" s="4"/>
      <c r="H67" s="6"/>
    </row>
    <row r="68" spans="1:9" ht="15.75" x14ac:dyDescent="0.25">
      <c r="A68" s="9" t="s">
        <v>3</v>
      </c>
      <c r="B68" s="9" t="s">
        <v>4</v>
      </c>
      <c r="C68" s="11" t="s">
        <v>7</v>
      </c>
      <c r="D68" s="10" t="s">
        <v>6</v>
      </c>
      <c r="E68" s="11" t="s">
        <v>5</v>
      </c>
      <c r="F68" s="11" t="s">
        <v>8</v>
      </c>
      <c r="H68" s="12" t="s">
        <v>9</v>
      </c>
      <c r="I68" s="12" t="s">
        <v>10</v>
      </c>
    </row>
    <row r="69" spans="1:9" x14ac:dyDescent="0.25">
      <c r="A69" s="17">
        <v>1</v>
      </c>
      <c r="B69" s="13" t="s">
        <v>133</v>
      </c>
      <c r="C69" s="24" t="s">
        <v>132</v>
      </c>
      <c r="D69" s="14">
        <v>1964</v>
      </c>
      <c r="E69" s="13" t="s">
        <v>134</v>
      </c>
      <c r="F69" s="13">
        <v>16</v>
      </c>
      <c r="G69" s="13" t="s">
        <v>32</v>
      </c>
      <c r="H69" s="15">
        <v>3.6284722222222225E-2</v>
      </c>
      <c r="I69" s="16">
        <f>(33300/3135)*3.6</f>
        <v>38.239234449760765</v>
      </c>
    </row>
    <row r="70" spans="1:9" x14ac:dyDescent="0.25">
      <c r="A70" s="17">
        <v>1</v>
      </c>
      <c r="B70" s="13" t="s">
        <v>135</v>
      </c>
      <c r="C70" s="24" t="s">
        <v>132</v>
      </c>
      <c r="D70" s="14">
        <v>1969</v>
      </c>
      <c r="E70" s="13" t="s">
        <v>136</v>
      </c>
      <c r="F70" s="13">
        <v>16</v>
      </c>
      <c r="G70" s="13" t="s">
        <v>32</v>
      </c>
      <c r="H70" s="15">
        <v>3.6284722222222225E-2</v>
      </c>
      <c r="I70" s="16">
        <f t="shared" ref="I70:I72" si="12">(33300/3135)*3.6</f>
        <v>38.239234449760765</v>
      </c>
    </row>
    <row r="71" spans="1:9" x14ac:dyDescent="0.25">
      <c r="A71" s="17">
        <v>1</v>
      </c>
      <c r="B71" s="13" t="s">
        <v>137</v>
      </c>
      <c r="C71" s="24" t="s">
        <v>132</v>
      </c>
      <c r="D71" s="14">
        <v>1961</v>
      </c>
      <c r="E71" s="13" t="s">
        <v>138</v>
      </c>
      <c r="F71" s="13">
        <v>16</v>
      </c>
      <c r="G71" s="13" t="s">
        <v>32</v>
      </c>
      <c r="H71" s="15">
        <v>3.6284722222222225E-2</v>
      </c>
      <c r="I71" s="16">
        <f t="shared" si="12"/>
        <v>38.239234449760765</v>
      </c>
    </row>
    <row r="72" spans="1:9" x14ac:dyDescent="0.25">
      <c r="A72" s="17">
        <v>1</v>
      </c>
      <c r="B72" s="13" t="s">
        <v>139</v>
      </c>
      <c r="C72" s="24" t="s">
        <v>132</v>
      </c>
      <c r="D72" s="14">
        <v>1963</v>
      </c>
      <c r="E72" s="13" t="s">
        <v>94</v>
      </c>
      <c r="F72" s="13">
        <v>16</v>
      </c>
      <c r="G72" s="13" t="s">
        <v>32</v>
      </c>
      <c r="H72" s="15">
        <v>3.6284722222222225E-2</v>
      </c>
      <c r="I72" s="16">
        <f t="shared" si="12"/>
        <v>38.239234449760765</v>
      </c>
    </row>
    <row r="74" spans="1:9" ht="15.75" x14ac:dyDescent="0.25">
      <c r="A74" s="3" t="s">
        <v>34</v>
      </c>
      <c r="B74" s="3"/>
      <c r="C74" s="3"/>
      <c r="D74" s="4"/>
      <c r="H74" s="6"/>
    </row>
    <row r="75" spans="1:9" ht="15.75" x14ac:dyDescent="0.25">
      <c r="A75" s="9" t="s">
        <v>3</v>
      </c>
      <c r="B75" s="9" t="s">
        <v>4</v>
      </c>
      <c r="C75" s="11" t="s">
        <v>7</v>
      </c>
      <c r="D75" s="10" t="s">
        <v>6</v>
      </c>
      <c r="E75" s="11" t="s">
        <v>5</v>
      </c>
      <c r="F75" s="11" t="s">
        <v>8</v>
      </c>
      <c r="H75" s="12" t="s">
        <v>9</v>
      </c>
      <c r="I75" s="12" t="s">
        <v>10</v>
      </c>
    </row>
    <row r="76" spans="1:9" x14ac:dyDescent="0.25">
      <c r="A76" s="17">
        <v>1</v>
      </c>
      <c r="B76" s="13" t="s">
        <v>35</v>
      </c>
      <c r="C76" s="13" t="s">
        <v>140</v>
      </c>
      <c r="D76" s="14">
        <v>1984</v>
      </c>
      <c r="E76" s="13" t="s">
        <v>141</v>
      </c>
      <c r="F76" s="13">
        <v>5</v>
      </c>
      <c r="G76" s="13" t="s">
        <v>37</v>
      </c>
      <c r="H76" s="15">
        <v>2.9699074074074072E-2</v>
      </c>
      <c r="I76" s="16">
        <f>(33300/2566)*3.6</f>
        <v>46.718628215120816</v>
      </c>
    </row>
    <row r="77" spans="1:9" x14ac:dyDescent="0.25">
      <c r="A77" s="17">
        <v>1</v>
      </c>
      <c r="B77" s="13" t="s">
        <v>38</v>
      </c>
      <c r="C77" s="13" t="s">
        <v>140</v>
      </c>
      <c r="D77" s="14">
        <v>1987</v>
      </c>
      <c r="E77" s="13" t="s">
        <v>141</v>
      </c>
      <c r="F77" s="13">
        <v>5</v>
      </c>
      <c r="G77" s="13" t="s">
        <v>37</v>
      </c>
      <c r="H77" s="15">
        <v>3.1157407407407408E-2</v>
      </c>
      <c r="I77" s="16">
        <f>(33300/2692)*3.6</f>
        <v>44.531946508172368</v>
      </c>
    </row>
    <row r="78" spans="1:9" x14ac:dyDescent="0.25">
      <c r="A78" s="17">
        <v>1</v>
      </c>
      <c r="B78" s="13" t="s">
        <v>142</v>
      </c>
      <c r="C78" s="13" t="s">
        <v>140</v>
      </c>
      <c r="D78" s="14">
        <v>1980</v>
      </c>
      <c r="E78" s="13" t="s">
        <v>53</v>
      </c>
      <c r="F78" s="13">
        <v>5</v>
      </c>
      <c r="G78" s="13" t="s">
        <v>37</v>
      </c>
      <c r="H78" s="15">
        <v>2.9699074074074072E-2</v>
      </c>
      <c r="I78" s="16">
        <f t="shared" ref="I78:I79" si="13">(33300/2566)*3.6</f>
        <v>46.718628215120816</v>
      </c>
    </row>
    <row r="79" spans="1:9" x14ac:dyDescent="0.25">
      <c r="A79" s="17">
        <v>1</v>
      </c>
      <c r="B79" s="13" t="s">
        <v>143</v>
      </c>
      <c r="C79" s="13" t="s">
        <v>140</v>
      </c>
      <c r="D79" s="14">
        <v>1984</v>
      </c>
      <c r="E79" s="13" t="s">
        <v>49</v>
      </c>
      <c r="F79" s="13">
        <v>5</v>
      </c>
      <c r="G79" s="13" t="s">
        <v>37</v>
      </c>
      <c r="H79" s="15">
        <v>2.9699074074074072E-2</v>
      </c>
      <c r="I79" s="16">
        <f t="shared" si="13"/>
        <v>46.718628215120816</v>
      </c>
    </row>
    <row r="80" spans="1:9" x14ac:dyDescent="0.25">
      <c r="A80" s="17"/>
      <c r="B80" s="13"/>
      <c r="C80" s="13"/>
      <c r="D80" s="14"/>
      <c r="E80" s="13"/>
      <c r="F80" s="13"/>
      <c r="G80" s="13"/>
      <c r="H80" s="15"/>
      <c r="I80" s="16"/>
    </row>
    <row r="81" spans="1:9" x14ac:dyDescent="0.25">
      <c r="A81" s="17">
        <v>2</v>
      </c>
      <c r="B81" s="13" t="s">
        <v>144</v>
      </c>
      <c r="C81" s="13" t="s">
        <v>145</v>
      </c>
      <c r="D81" s="14">
        <v>1986</v>
      </c>
      <c r="E81" s="13" t="s">
        <v>141</v>
      </c>
      <c r="F81" s="13">
        <v>10</v>
      </c>
      <c r="G81" s="13" t="s">
        <v>37</v>
      </c>
      <c r="H81" s="15">
        <v>3.0104166666666668E-2</v>
      </c>
      <c r="I81" s="16">
        <f>(33300/2601)*3.6</f>
        <v>46.089965397923876</v>
      </c>
    </row>
    <row r="82" spans="1:9" x14ac:dyDescent="0.25">
      <c r="A82" s="17">
        <v>2</v>
      </c>
      <c r="B82" s="13" t="s">
        <v>39</v>
      </c>
      <c r="C82" s="13" t="s">
        <v>145</v>
      </c>
      <c r="D82" s="14">
        <v>1976</v>
      </c>
      <c r="E82" s="13" t="s">
        <v>141</v>
      </c>
      <c r="F82" s="13">
        <v>10</v>
      </c>
      <c r="G82" s="13" t="s">
        <v>37</v>
      </c>
      <c r="H82" s="15">
        <v>3.0104166666666668E-2</v>
      </c>
      <c r="I82" s="16">
        <f t="shared" ref="I82:I84" si="14">(33300/2601)*3.6</f>
        <v>46.089965397923876</v>
      </c>
    </row>
    <row r="83" spans="1:9" x14ac:dyDescent="0.25">
      <c r="A83" s="17">
        <v>2</v>
      </c>
      <c r="B83" s="13" t="s">
        <v>146</v>
      </c>
      <c r="C83" s="13" t="s">
        <v>145</v>
      </c>
      <c r="D83" s="14">
        <v>1978</v>
      </c>
      <c r="E83" s="13" t="s">
        <v>141</v>
      </c>
      <c r="F83" s="13">
        <v>10</v>
      </c>
      <c r="G83" s="13" t="s">
        <v>37</v>
      </c>
      <c r="H83" s="15">
        <v>3.0104166666666668E-2</v>
      </c>
      <c r="I83" s="16">
        <f t="shared" si="14"/>
        <v>46.089965397923876</v>
      </c>
    </row>
    <row r="84" spans="1:9" x14ac:dyDescent="0.25">
      <c r="A84" s="17">
        <v>2</v>
      </c>
      <c r="B84" s="13" t="s">
        <v>147</v>
      </c>
      <c r="C84" s="13" t="s">
        <v>145</v>
      </c>
      <c r="D84" s="14">
        <v>1995</v>
      </c>
      <c r="E84" s="13" t="s">
        <v>141</v>
      </c>
      <c r="F84" s="13">
        <v>10</v>
      </c>
      <c r="G84" s="13" t="s">
        <v>37</v>
      </c>
      <c r="H84" s="15">
        <v>3.0104166666666668E-2</v>
      </c>
      <c r="I84" s="16">
        <f t="shared" si="14"/>
        <v>46.089965397923876</v>
      </c>
    </row>
    <row r="85" spans="1:9" x14ac:dyDescent="0.25">
      <c r="A85" s="17"/>
      <c r="B85" s="13"/>
      <c r="C85" s="13"/>
      <c r="D85" s="14"/>
      <c r="E85" s="13"/>
      <c r="F85" s="13"/>
      <c r="G85" s="13"/>
      <c r="H85" s="18"/>
      <c r="I85" s="16"/>
    </row>
    <row r="86" spans="1:9" x14ac:dyDescent="0.25">
      <c r="A86" s="17">
        <v>3</v>
      </c>
      <c r="B86" s="13" t="s">
        <v>148</v>
      </c>
      <c r="C86" s="13" t="s">
        <v>149</v>
      </c>
      <c r="D86" s="14">
        <v>1996</v>
      </c>
      <c r="E86" s="13" t="s">
        <v>149</v>
      </c>
      <c r="F86" s="13">
        <v>8</v>
      </c>
      <c r="G86" s="13" t="s">
        <v>37</v>
      </c>
      <c r="H86" s="18">
        <v>3.0405092592592591E-2</v>
      </c>
      <c r="I86" s="16">
        <f>(33300/2627)*3.6</f>
        <v>45.633802816901415</v>
      </c>
    </row>
    <row r="87" spans="1:9" x14ac:dyDescent="0.25">
      <c r="A87" s="17">
        <v>3</v>
      </c>
      <c r="B87" s="13" t="s">
        <v>42</v>
      </c>
      <c r="C87" s="13" t="s">
        <v>149</v>
      </c>
      <c r="D87" s="14">
        <v>1992</v>
      </c>
      <c r="E87" s="13" t="s">
        <v>149</v>
      </c>
      <c r="F87" s="13">
        <v>8</v>
      </c>
      <c r="G87" s="13" t="s">
        <v>37</v>
      </c>
      <c r="H87" s="18">
        <v>3.0405092592592591E-2</v>
      </c>
      <c r="I87" s="16">
        <f t="shared" ref="I87:I88" si="15">(33300/2627)*3.6</f>
        <v>45.633802816901415</v>
      </c>
    </row>
    <row r="88" spans="1:9" x14ac:dyDescent="0.25">
      <c r="A88" s="17">
        <v>3</v>
      </c>
      <c r="B88" s="13" t="s">
        <v>150</v>
      </c>
      <c r="C88" s="13" t="s">
        <v>149</v>
      </c>
      <c r="D88" s="14">
        <v>1987</v>
      </c>
      <c r="E88" s="13" t="s">
        <v>149</v>
      </c>
      <c r="F88" s="13">
        <v>8</v>
      </c>
      <c r="G88" s="13" t="s">
        <v>37</v>
      </c>
      <c r="H88" s="18">
        <v>3.0405092592592591E-2</v>
      </c>
      <c r="I88" s="16">
        <f t="shared" si="15"/>
        <v>45.633802816901415</v>
      </c>
    </row>
    <row r="89" spans="1:9" x14ac:dyDescent="0.25">
      <c r="A89" s="17">
        <v>3</v>
      </c>
      <c r="B89" s="13" t="s">
        <v>151</v>
      </c>
      <c r="C89" s="13" t="s">
        <v>149</v>
      </c>
      <c r="D89" s="14">
        <v>1983</v>
      </c>
      <c r="E89" s="13" t="s">
        <v>149</v>
      </c>
      <c r="F89" s="13">
        <v>8</v>
      </c>
      <c r="G89" s="13" t="s">
        <v>37</v>
      </c>
      <c r="H89" s="18">
        <v>3.3622685185185179E-2</v>
      </c>
      <c r="I89" s="16">
        <f>(33300/2905)*3.6</f>
        <v>41.266781411359723</v>
      </c>
    </row>
    <row r="90" spans="1:9" x14ac:dyDescent="0.25">
      <c r="A90" s="17"/>
      <c r="B90" s="13"/>
      <c r="C90" s="13"/>
      <c r="D90" s="14"/>
      <c r="E90" s="13"/>
      <c r="F90" s="13"/>
      <c r="G90" s="13"/>
      <c r="H90" s="18"/>
      <c r="I90" s="16"/>
    </row>
    <row r="91" spans="1:9" x14ac:dyDescent="0.25">
      <c r="A91" s="17">
        <v>4</v>
      </c>
      <c r="B91" s="13" t="s">
        <v>40</v>
      </c>
      <c r="C91" s="13" t="s">
        <v>152</v>
      </c>
      <c r="D91" s="14">
        <v>1970</v>
      </c>
      <c r="E91" s="13" t="s">
        <v>53</v>
      </c>
      <c r="F91" s="13">
        <v>6</v>
      </c>
      <c r="G91" s="13" t="s">
        <v>37</v>
      </c>
      <c r="H91" s="15">
        <v>3.1215277777777783E-2</v>
      </c>
      <c r="I91" s="16">
        <f>(33300/2697)*3.6</f>
        <v>44.449388209121246</v>
      </c>
    </row>
    <row r="92" spans="1:9" x14ac:dyDescent="0.25">
      <c r="A92" s="17">
        <v>4</v>
      </c>
      <c r="B92" s="13" t="s">
        <v>153</v>
      </c>
      <c r="C92" s="13" t="s">
        <v>152</v>
      </c>
      <c r="D92" s="14">
        <v>1984</v>
      </c>
      <c r="E92" s="13" t="s">
        <v>154</v>
      </c>
      <c r="F92" s="13">
        <v>6</v>
      </c>
      <c r="G92" s="13" t="s">
        <v>37</v>
      </c>
      <c r="H92" s="15">
        <v>3.1215277777777783E-2</v>
      </c>
      <c r="I92" s="16">
        <f t="shared" ref="I92:I94" si="16">(33300/2697)*3.6</f>
        <v>44.449388209121246</v>
      </c>
    </row>
    <row r="93" spans="1:9" x14ac:dyDescent="0.25">
      <c r="A93" s="17">
        <v>4</v>
      </c>
      <c r="B93" s="13" t="s">
        <v>50</v>
      </c>
      <c r="C93" s="13" t="s">
        <v>152</v>
      </c>
      <c r="D93" s="14">
        <v>1974</v>
      </c>
      <c r="E93" s="13" t="s">
        <v>53</v>
      </c>
      <c r="F93" s="13">
        <v>6</v>
      </c>
      <c r="G93" s="13" t="s">
        <v>37</v>
      </c>
      <c r="H93" s="15">
        <v>3.1215277777777783E-2</v>
      </c>
      <c r="I93" s="16">
        <f t="shared" si="16"/>
        <v>44.449388209121246</v>
      </c>
    </row>
    <row r="94" spans="1:9" x14ac:dyDescent="0.25">
      <c r="A94" s="17">
        <v>4</v>
      </c>
      <c r="B94" s="13" t="s">
        <v>62</v>
      </c>
      <c r="C94" s="13" t="s">
        <v>152</v>
      </c>
      <c r="D94" s="14">
        <v>1986</v>
      </c>
      <c r="E94" s="13" t="s">
        <v>155</v>
      </c>
      <c r="F94" s="13">
        <v>6</v>
      </c>
      <c r="G94" s="13" t="s">
        <v>37</v>
      </c>
      <c r="H94" s="15">
        <v>3.1215277777777783E-2</v>
      </c>
      <c r="I94" s="16">
        <f t="shared" si="16"/>
        <v>44.449388209121246</v>
      </c>
    </row>
    <row r="95" spans="1:9" x14ac:dyDescent="0.25">
      <c r="A95" s="17"/>
      <c r="B95" s="13"/>
      <c r="C95" s="13"/>
      <c r="D95" s="14"/>
      <c r="E95" s="13"/>
      <c r="F95" s="13"/>
      <c r="G95" s="13"/>
      <c r="H95" s="15"/>
      <c r="I95" s="16"/>
    </row>
    <row r="96" spans="1:9" x14ac:dyDescent="0.25">
      <c r="A96" s="17">
        <v>5</v>
      </c>
      <c r="B96" s="13" t="s">
        <v>47</v>
      </c>
      <c r="C96" s="13" t="s">
        <v>48</v>
      </c>
      <c r="D96" s="14">
        <v>1981</v>
      </c>
      <c r="E96" s="13" t="s">
        <v>49</v>
      </c>
      <c r="F96" s="13">
        <v>7</v>
      </c>
      <c r="G96" s="13" t="s">
        <v>37</v>
      </c>
      <c r="H96" s="15">
        <v>3.1875000000000001E-2</v>
      </c>
      <c r="I96" s="16">
        <f>(33300/2754)*3.6</f>
        <v>43.529411764705884</v>
      </c>
    </row>
    <row r="97" spans="1:9" x14ac:dyDescent="0.25">
      <c r="A97" s="17">
        <v>5</v>
      </c>
      <c r="B97" s="13" t="s">
        <v>44</v>
      </c>
      <c r="C97" s="13" t="s">
        <v>48</v>
      </c>
      <c r="D97" s="14">
        <v>1960</v>
      </c>
      <c r="E97" s="13" t="s">
        <v>156</v>
      </c>
      <c r="F97" s="13">
        <v>7</v>
      </c>
      <c r="G97" s="13" t="s">
        <v>37</v>
      </c>
      <c r="H97" s="15">
        <v>3.1875000000000001E-2</v>
      </c>
      <c r="I97" s="16">
        <f t="shared" ref="I97:I99" si="17">(33300/2754)*3.6</f>
        <v>43.529411764705884</v>
      </c>
    </row>
    <row r="98" spans="1:9" x14ac:dyDescent="0.25">
      <c r="A98" s="17">
        <v>5</v>
      </c>
      <c r="B98" s="13" t="s">
        <v>51</v>
      </c>
      <c r="C98" s="13" t="s">
        <v>48</v>
      </c>
      <c r="D98" s="14">
        <v>1971</v>
      </c>
      <c r="E98" s="13" t="s">
        <v>49</v>
      </c>
      <c r="F98" s="13">
        <v>7</v>
      </c>
      <c r="G98" s="13" t="s">
        <v>37</v>
      </c>
      <c r="H98" s="15">
        <v>3.1875000000000001E-2</v>
      </c>
      <c r="I98" s="16">
        <f t="shared" si="17"/>
        <v>43.529411764705884</v>
      </c>
    </row>
    <row r="99" spans="1:9" x14ac:dyDescent="0.25">
      <c r="A99" s="17">
        <v>5</v>
      </c>
      <c r="B99" s="13" t="s">
        <v>52</v>
      </c>
      <c r="C99" s="13" t="s">
        <v>48</v>
      </c>
      <c r="D99" s="14">
        <v>1963</v>
      </c>
      <c r="E99" s="13" t="s">
        <v>49</v>
      </c>
      <c r="F99" s="13">
        <v>7</v>
      </c>
      <c r="G99" s="13" t="s">
        <v>37</v>
      </c>
      <c r="H99" s="15">
        <v>3.1875000000000001E-2</v>
      </c>
      <c r="I99" s="16">
        <f t="shared" si="17"/>
        <v>43.529411764705884</v>
      </c>
    </row>
    <row r="100" spans="1:9" x14ac:dyDescent="0.25">
      <c r="A100" s="17"/>
      <c r="B100" s="13"/>
      <c r="C100" s="13"/>
      <c r="D100" s="14"/>
      <c r="E100" s="13"/>
      <c r="F100" s="13"/>
      <c r="G100" s="13"/>
      <c r="H100" s="15"/>
      <c r="I100" s="16"/>
    </row>
    <row r="101" spans="1:9" x14ac:dyDescent="0.25">
      <c r="A101" s="17">
        <v>6</v>
      </c>
      <c r="B101" s="13" t="s">
        <v>45</v>
      </c>
      <c r="C101" s="13" t="s">
        <v>157</v>
      </c>
      <c r="D101" s="14">
        <v>1973</v>
      </c>
      <c r="E101" s="13" t="s">
        <v>158</v>
      </c>
      <c r="F101" s="13">
        <v>14</v>
      </c>
      <c r="G101" s="13" t="s">
        <v>37</v>
      </c>
      <c r="H101" s="15">
        <v>3.2743055555555553E-2</v>
      </c>
      <c r="I101" s="16">
        <f>(33300/2829)*3.6</f>
        <v>42.375397667020145</v>
      </c>
    </row>
    <row r="102" spans="1:9" x14ac:dyDescent="0.25">
      <c r="A102" s="17">
        <v>6</v>
      </c>
      <c r="B102" s="13" t="s">
        <v>46</v>
      </c>
      <c r="C102" s="13" t="s">
        <v>157</v>
      </c>
      <c r="D102" s="14">
        <v>1978</v>
      </c>
      <c r="E102" s="13" t="s">
        <v>158</v>
      </c>
      <c r="F102" s="13">
        <v>14</v>
      </c>
      <c r="G102" s="13" t="s">
        <v>37</v>
      </c>
      <c r="H102" s="15">
        <v>3.2743055555555553E-2</v>
      </c>
      <c r="I102" s="16">
        <f t="shared" ref="I102:I103" si="18">(33300/2829)*3.6</f>
        <v>42.375397667020145</v>
      </c>
    </row>
    <row r="103" spans="1:9" x14ac:dyDescent="0.25">
      <c r="A103" s="17">
        <v>6</v>
      </c>
      <c r="B103" s="13" t="s">
        <v>159</v>
      </c>
      <c r="C103" s="13" t="s">
        <v>157</v>
      </c>
      <c r="D103" s="14">
        <v>1979</v>
      </c>
      <c r="E103" s="13" t="s">
        <v>158</v>
      </c>
      <c r="F103" s="13">
        <v>14</v>
      </c>
      <c r="G103" s="13" t="s">
        <v>37</v>
      </c>
      <c r="H103" s="15">
        <v>3.2743055555555553E-2</v>
      </c>
      <c r="I103" s="16">
        <f t="shared" si="18"/>
        <v>42.375397667020145</v>
      </c>
    </row>
    <row r="104" spans="1:9" x14ac:dyDescent="0.25">
      <c r="A104" s="17">
        <v>6</v>
      </c>
      <c r="B104" s="13" t="s">
        <v>55</v>
      </c>
      <c r="C104" s="13" t="s">
        <v>157</v>
      </c>
      <c r="D104" s="14">
        <v>1966</v>
      </c>
      <c r="E104" s="13" t="s">
        <v>158</v>
      </c>
      <c r="F104" s="13">
        <v>14</v>
      </c>
      <c r="G104" s="13" t="s">
        <v>37</v>
      </c>
      <c r="H104" s="15" t="s">
        <v>71</v>
      </c>
      <c r="I104" s="16" t="s">
        <v>72</v>
      </c>
    </row>
    <row r="105" spans="1:9" x14ac:dyDescent="0.25">
      <c r="A105" s="17"/>
      <c r="B105" s="13"/>
      <c r="C105" s="13"/>
      <c r="D105" s="14"/>
      <c r="E105" s="13"/>
      <c r="F105" s="13"/>
      <c r="G105" s="13"/>
      <c r="H105" s="15"/>
      <c r="I105" s="16"/>
    </row>
    <row r="106" spans="1:9" x14ac:dyDescent="0.25">
      <c r="A106" s="17">
        <v>7</v>
      </c>
      <c r="B106" s="13" t="s">
        <v>56</v>
      </c>
      <c r="C106" s="13" t="s">
        <v>160</v>
      </c>
      <c r="D106" s="14">
        <v>1972</v>
      </c>
      <c r="E106" s="13" t="s">
        <v>43</v>
      </c>
      <c r="F106" s="13">
        <v>15</v>
      </c>
      <c r="G106" s="13" t="s">
        <v>37</v>
      </c>
      <c r="H106" s="15">
        <v>3.3125000000000002E-2</v>
      </c>
      <c r="I106" s="16">
        <f>(33300/2862)*3.6</f>
        <v>41.886792452830193</v>
      </c>
    </row>
    <row r="107" spans="1:9" x14ac:dyDescent="0.25">
      <c r="A107" s="17">
        <v>7</v>
      </c>
      <c r="B107" s="13" t="s">
        <v>161</v>
      </c>
      <c r="C107" s="13" t="s">
        <v>160</v>
      </c>
      <c r="D107" s="14">
        <v>1979</v>
      </c>
      <c r="E107" s="13" t="s">
        <v>43</v>
      </c>
      <c r="F107" s="13">
        <v>15</v>
      </c>
      <c r="G107" s="13" t="s">
        <v>37</v>
      </c>
      <c r="H107" s="15">
        <v>3.3125000000000002E-2</v>
      </c>
      <c r="I107" s="16">
        <f t="shared" ref="I107:I109" si="19">(33300/2862)*3.6</f>
        <v>41.886792452830193</v>
      </c>
    </row>
    <row r="108" spans="1:9" x14ac:dyDescent="0.25">
      <c r="A108" s="17">
        <v>7</v>
      </c>
      <c r="B108" s="13" t="s">
        <v>54</v>
      </c>
      <c r="C108" s="13" t="s">
        <v>160</v>
      </c>
      <c r="D108" s="14">
        <v>1965</v>
      </c>
      <c r="E108" s="13" t="s">
        <v>43</v>
      </c>
      <c r="F108" s="13">
        <v>15</v>
      </c>
      <c r="G108" s="13" t="s">
        <v>37</v>
      </c>
      <c r="H108" s="15">
        <v>3.3125000000000002E-2</v>
      </c>
      <c r="I108" s="16">
        <f t="shared" si="19"/>
        <v>41.886792452830193</v>
      </c>
    </row>
    <row r="109" spans="1:9" x14ac:dyDescent="0.25">
      <c r="A109" s="17">
        <v>7</v>
      </c>
      <c r="B109" s="13" t="s">
        <v>162</v>
      </c>
      <c r="C109" s="13" t="s">
        <v>160</v>
      </c>
      <c r="D109" s="14">
        <v>1963</v>
      </c>
      <c r="E109" s="13" t="s">
        <v>43</v>
      </c>
      <c r="F109" s="13">
        <v>15</v>
      </c>
      <c r="G109" s="13" t="s">
        <v>37</v>
      </c>
      <c r="H109" s="15">
        <v>3.3125000000000002E-2</v>
      </c>
      <c r="I109" s="16">
        <f t="shared" si="19"/>
        <v>41.886792452830193</v>
      </c>
    </row>
    <row r="110" spans="1:9" x14ac:dyDescent="0.25">
      <c r="A110" s="17"/>
      <c r="B110" s="13"/>
      <c r="C110" s="13"/>
      <c r="D110" s="14"/>
      <c r="E110" s="13"/>
      <c r="F110" s="13"/>
      <c r="G110" s="13"/>
      <c r="H110" s="15"/>
      <c r="I110" s="16"/>
    </row>
    <row r="111" spans="1:9" x14ac:dyDescent="0.25">
      <c r="A111" s="17">
        <v>8</v>
      </c>
      <c r="B111" s="13" t="s">
        <v>73</v>
      </c>
      <c r="C111" s="13" t="s">
        <v>164</v>
      </c>
      <c r="D111" s="14">
        <v>1964</v>
      </c>
      <c r="E111" s="13" t="s">
        <v>163</v>
      </c>
      <c r="F111" s="13">
        <v>17</v>
      </c>
      <c r="G111" s="13" t="s">
        <v>37</v>
      </c>
      <c r="H111" s="15">
        <v>3.3726851851851855E-2</v>
      </c>
      <c r="I111" s="16">
        <f>(33300/2914)*3.6</f>
        <v>41.139327385037753</v>
      </c>
    </row>
    <row r="112" spans="1:9" x14ac:dyDescent="0.25">
      <c r="A112" s="17">
        <v>8</v>
      </c>
      <c r="B112" s="13" t="s">
        <v>58</v>
      </c>
      <c r="C112" s="13" t="s">
        <v>164</v>
      </c>
      <c r="D112" s="14">
        <v>1976</v>
      </c>
      <c r="E112" s="13" t="s">
        <v>41</v>
      </c>
      <c r="F112" s="13">
        <v>17</v>
      </c>
      <c r="G112" s="13" t="s">
        <v>37</v>
      </c>
      <c r="H112" s="15">
        <v>3.3726851851851855E-2</v>
      </c>
      <c r="I112" s="16">
        <f t="shared" ref="I112:I113" si="20">(33300/2914)*3.6</f>
        <v>41.139327385037753</v>
      </c>
    </row>
    <row r="113" spans="1:9" x14ac:dyDescent="0.25">
      <c r="A113" s="17">
        <v>8</v>
      </c>
      <c r="B113" s="13" t="s">
        <v>165</v>
      </c>
      <c r="C113" s="13" t="s">
        <v>164</v>
      </c>
      <c r="D113" s="14">
        <v>1984</v>
      </c>
      <c r="E113" s="13" t="s">
        <v>41</v>
      </c>
      <c r="F113" s="13">
        <v>17</v>
      </c>
      <c r="G113" s="13" t="s">
        <v>37</v>
      </c>
      <c r="H113" s="15">
        <v>3.3726851851851855E-2</v>
      </c>
      <c r="I113" s="16">
        <f t="shared" si="20"/>
        <v>41.139327385037753</v>
      </c>
    </row>
    <row r="114" spans="1:9" x14ac:dyDescent="0.25">
      <c r="A114" s="17">
        <v>8</v>
      </c>
      <c r="B114" s="13" t="s">
        <v>63</v>
      </c>
      <c r="C114" s="13" t="s">
        <v>164</v>
      </c>
      <c r="D114" s="14">
        <v>1965</v>
      </c>
      <c r="E114" s="13" t="s">
        <v>41</v>
      </c>
      <c r="F114" s="13">
        <v>17</v>
      </c>
      <c r="G114" s="13"/>
      <c r="H114" s="15">
        <v>3.5902777777777777E-2</v>
      </c>
      <c r="I114" s="16">
        <f>(33300/3102)*3.6</f>
        <v>38.646034816247585</v>
      </c>
    </row>
    <row r="115" spans="1:9" x14ac:dyDescent="0.25">
      <c r="A115" s="17"/>
      <c r="B115" s="13"/>
      <c r="C115" s="13"/>
      <c r="D115" s="14"/>
      <c r="E115" s="13"/>
      <c r="F115" s="13"/>
      <c r="G115" s="13"/>
      <c r="H115" s="15"/>
      <c r="I115" s="16"/>
    </row>
    <row r="116" spans="1:9" x14ac:dyDescent="0.25">
      <c r="A116" s="17">
        <v>9</v>
      </c>
      <c r="B116" s="13" t="s">
        <v>59</v>
      </c>
      <c r="C116" s="13" t="s">
        <v>60</v>
      </c>
      <c r="D116" s="14">
        <v>1981</v>
      </c>
      <c r="E116" s="13" t="s">
        <v>60</v>
      </c>
      <c r="F116" s="13">
        <v>2</v>
      </c>
      <c r="G116" s="13" t="s">
        <v>37</v>
      </c>
      <c r="H116" s="15">
        <v>3.425925925925926E-2</v>
      </c>
      <c r="I116" s="16">
        <f>(33300/2960)*3.6</f>
        <v>40.5</v>
      </c>
    </row>
    <row r="117" spans="1:9" x14ac:dyDescent="0.25">
      <c r="A117" s="17">
        <v>9</v>
      </c>
      <c r="B117" s="13" t="s">
        <v>57</v>
      </c>
      <c r="C117" s="13" t="s">
        <v>60</v>
      </c>
      <c r="D117" s="14">
        <v>1982</v>
      </c>
      <c r="E117" s="13" t="s">
        <v>60</v>
      </c>
      <c r="F117" s="13">
        <v>2</v>
      </c>
      <c r="G117" s="13" t="s">
        <v>37</v>
      </c>
      <c r="H117" s="15">
        <v>3.425925925925926E-2</v>
      </c>
      <c r="I117" s="16">
        <f t="shared" ref="I117:I118" si="21">(33300/2960)*3.6</f>
        <v>40.5</v>
      </c>
    </row>
    <row r="118" spans="1:9" x14ac:dyDescent="0.25">
      <c r="A118" s="17">
        <v>9</v>
      </c>
      <c r="B118" s="13" t="s">
        <v>64</v>
      </c>
      <c r="C118" s="13" t="s">
        <v>60</v>
      </c>
      <c r="D118" s="14">
        <v>1974</v>
      </c>
      <c r="E118" s="13" t="s">
        <v>60</v>
      </c>
      <c r="F118" s="13">
        <v>2</v>
      </c>
      <c r="G118" s="13" t="s">
        <v>37</v>
      </c>
      <c r="H118" s="15">
        <v>3.425925925925926E-2</v>
      </c>
      <c r="I118" s="16">
        <f t="shared" si="21"/>
        <v>40.5</v>
      </c>
    </row>
    <row r="119" spans="1:9" x14ac:dyDescent="0.25">
      <c r="A119" s="17">
        <v>9</v>
      </c>
      <c r="B119" s="13" t="s">
        <v>61</v>
      </c>
      <c r="C119" s="13" t="s">
        <v>60</v>
      </c>
      <c r="D119" s="14">
        <v>1982</v>
      </c>
      <c r="E119" s="13" t="s">
        <v>60</v>
      </c>
      <c r="F119" s="13">
        <v>2</v>
      </c>
      <c r="G119" s="13" t="s">
        <v>37</v>
      </c>
      <c r="H119" s="15">
        <v>3.6979166666666667E-2</v>
      </c>
      <c r="I119" s="16">
        <f>(33300/3195)*3.6</f>
        <v>37.521126760563384</v>
      </c>
    </row>
    <row r="120" spans="1:9" x14ac:dyDescent="0.25">
      <c r="A120" s="17"/>
      <c r="B120" s="13"/>
      <c r="C120" s="13"/>
      <c r="D120" s="14"/>
      <c r="E120" s="13"/>
      <c r="F120" s="13"/>
      <c r="G120" s="13"/>
      <c r="H120" s="15"/>
      <c r="I120" s="16"/>
    </row>
    <row r="121" spans="1:9" x14ac:dyDescent="0.25">
      <c r="A121" s="17">
        <v>10</v>
      </c>
      <c r="B121" s="13" t="s">
        <v>65</v>
      </c>
      <c r="C121" s="13" t="s">
        <v>49</v>
      </c>
      <c r="D121" s="14">
        <v>1954</v>
      </c>
      <c r="E121" s="13" t="s">
        <v>49</v>
      </c>
      <c r="F121" s="13">
        <v>3</v>
      </c>
      <c r="G121" s="13" t="s">
        <v>37</v>
      </c>
      <c r="H121" s="15">
        <v>3.7291666666666667E-2</v>
      </c>
      <c r="I121" s="16">
        <f>(33300/3222)*3.6</f>
        <v>37.206703910614522</v>
      </c>
    </row>
    <row r="122" spans="1:9" x14ac:dyDescent="0.25">
      <c r="A122" s="17">
        <v>10</v>
      </c>
      <c r="B122" s="13" t="s">
        <v>166</v>
      </c>
      <c r="C122" s="13" t="s">
        <v>49</v>
      </c>
      <c r="D122" s="14">
        <v>1959</v>
      </c>
      <c r="E122" s="13" t="s">
        <v>167</v>
      </c>
      <c r="F122" s="13">
        <v>3</v>
      </c>
      <c r="G122" s="13" t="s">
        <v>37</v>
      </c>
      <c r="H122" s="15">
        <v>3.7291666666666667E-2</v>
      </c>
      <c r="I122" s="16">
        <f t="shared" ref="I122:I123" si="22">(33300/3222)*3.6</f>
        <v>37.206703910614522</v>
      </c>
    </row>
    <row r="123" spans="1:9" x14ac:dyDescent="0.25">
      <c r="A123" s="17">
        <v>10</v>
      </c>
      <c r="B123" s="13" t="s">
        <v>168</v>
      </c>
      <c r="C123" s="13" t="s">
        <v>49</v>
      </c>
      <c r="D123" s="14">
        <v>1962</v>
      </c>
      <c r="E123" s="13" t="s">
        <v>169</v>
      </c>
      <c r="F123" s="13">
        <v>3</v>
      </c>
      <c r="G123" s="13" t="s">
        <v>37</v>
      </c>
      <c r="H123" s="15">
        <v>3.7291666666666667E-2</v>
      </c>
      <c r="I123" s="16">
        <f t="shared" si="22"/>
        <v>37.206703910614522</v>
      </c>
    </row>
    <row r="124" spans="1:9" x14ac:dyDescent="0.25">
      <c r="A124" s="17">
        <v>10</v>
      </c>
      <c r="B124" s="13" t="s">
        <v>170</v>
      </c>
      <c r="C124" s="13" t="s">
        <v>49</v>
      </c>
      <c r="D124" s="14">
        <v>1963</v>
      </c>
      <c r="E124" s="13" t="s">
        <v>49</v>
      </c>
      <c r="F124" s="13">
        <v>3</v>
      </c>
      <c r="G124" s="13" t="s">
        <v>37</v>
      </c>
      <c r="H124" s="15">
        <v>3.9004629629629632E-2</v>
      </c>
      <c r="I124" s="16">
        <f>(33300/3370)*3.6</f>
        <v>35.57270029673591</v>
      </c>
    </row>
    <row r="125" spans="1:9" x14ac:dyDescent="0.25">
      <c r="A125" s="17"/>
      <c r="B125" s="13"/>
      <c r="C125" s="13"/>
      <c r="D125" s="14"/>
      <c r="E125" s="13"/>
      <c r="F125" s="13"/>
      <c r="G125" s="13"/>
      <c r="H125" s="15"/>
      <c r="I125" s="16"/>
    </row>
    <row r="126" spans="1:9" x14ac:dyDescent="0.25">
      <c r="A126" s="17">
        <v>11</v>
      </c>
      <c r="B126" s="13" t="s">
        <v>69</v>
      </c>
      <c r="C126" s="13" t="s">
        <v>171</v>
      </c>
      <c r="D126" s="14">
        <v>1950</v>
      </c>
      <c r="E126" s="13" t="s">
        <v>43</v>
      </c>
      <c r="F126" s="13">
        <v>1</v>
      </c>
      <c r="G126" s="13" t="s">
        <v>37</v>
      </c>
      <c r="H126" s="15">
        <v>3.7337962962962962E-2</v>
      </c>
      <c r="I126" s="16">
        <f>(33300/3226)*3.6</f>
        <v>37.160570365778057</v>
      </c>
    </row>
    <row r="127" spans="1:9" x14ac:dyDescent="0.25">
      <c r="A127" s="17">
        <v>11</v>
      </c>
      <c r="B127" s="13" t="s">
        <v>172</v>
      </c>
      <c r="C127" s="13" t="s">
        <v>171</v>
      </c>
      <c r="D127" s="14">
        <v>1971</v>
      </c>
      <c r="E127" s="13" t="s">
        <v>43</v>
      </c>
      <c r="F127" s="13">
        <v>1</v>
      </c>
      <c r="G127" s="13" t="s">
        <v>37</v>
      </c>
      <c r="H127" s="15">
        <v>3.7337962962962962E-2</v>
      </c>
      <c r="I127" s="16">
        <f t="shared" ref="I127:I129" si="23">(33300/3226)*3.6</f>
        <v>37.160570365778057</v>
      </c>
    </row>
    <row r="128" spans="1:9" x14ac:dyDescent="0.25">
      <c r="A128" s="17">
        <v>11</v>
      </c>
      <c r="B128" s="13" t="s">
        <v>66</v>
      </c>
      <c r="C128" s="13" t="s">
        <v>171</v>
      </c>
      <c r="D128" s="14">
        <v>1967</v>
      </c>
      <c r="E128" s="13" t="s">
        <v>67</v>
      </c>
      <c r="F128" s="13">
        <v>1</v>
      </c>
      <c r="G128" s="13" t="s">
        <v>37</v>
      </c>
      <c r="H128" s="15">
        <v>3.7337962962962962E-2</v>
      </c>
      <c r="I128" s="16">
        <f t="shared" si="23"/>
        <v>37.160570365778057</v>
      </c>
    </row>
    <row r="129" spans="1:9" x14ac:dyDescent="0.25">
      <c r="A129" s="17">
        <v>11</v>
      </c>
      <c r="B129" s="13" t="s">
        <v>68</v>
      </c>
      <c r="C129" s="13" t="s">
        <v>171</v>
      </c>
      <c r="D129" s="14">
        <v>1996</v>
      </c>
      <c r="E129" s="13" t="s">
        <v>67</v>
      </c>
      <c r="F129" s="13">
        <v>1</v>
      </c>
      <c r="G129" s="13" t="s">
        <v>37</v>
      </c>
      <c r="H129" s="15">
        <v>3.7337962962962962E-2</v>
      </c>
      <c r="I129" s="16">
        <f t="shared" si="23"/>
        <v>37.160570365778057</v>
      </c>
    </row>
  </sheetData>
  <pageMargins left="0.70866141732283472" right="0.70866141732283472" top="0.78740157480314965" bottom="0.78740157480314965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workbookViewId="0">
      <selection sqref="A1:XFD1048576"/>
    </sheetView>
  </sheetViews>
  <sheetFormatPr defaultRowHeight="15" x14ac:dyDescent="0.25"/>
  <cols>
    <col min="1" max="1" width="6" customWidth="1"/>
    <col min="2" max="2" width="18.85546875" customWidth="1"/>
    <col min="3" max="3" width="26.85546875" customWidth="1"/>
    <col min="4" max="4" width="7.28515625" customWidth="1"/>
    <col min="5" max="5" width="25.85546875" customWidth="1"/>
    <col min="6" max="6" width="4.5703125" customWidth="1"/>
    <col min="7" max="7" width="14.7109375" hidden="1" customWidth="1"/>
    <col min="8" max="8" width="8.28515625" customWidth="1"/>
    <col min="9" max="9" width="8" customWidth="1"/>
  </cols>
  <sheetData>
    <row r="1" spans="1:9" ht="20.25" x14ac:dyDescent="0.3">
      <c r="A1" s="1" t="s">
        <v>0</v>
      </c>
      <c r="B1" s="1"/>
      <c r="C1" s="1"/>
      <c r="D1" s="2"/>
    </row>
    <row r="2" spans="1:9" ht="15.75" x14ac:dyDescent="0.25">
      <c r="A2" s="3" t="s">
        <v>83</v>
      </c>
      <c r="B2" s="3"/>
      <c r="C2" s="3"/>
      <c r="D2" s="4"/>
    </row>
    <row r="3" spans="1:9" ht="15.75" x14ac:dyDescent="0.25">
      <c r="A3" s="5">
        <v>33.299999999999997</v>
      </c>
      <c r="B3" s="3" t="s">
        <v>1</v>
      </c>
      <c r="C3" s="3"/>
      <c r="D3" s="4"/>
    </row>
    <row r="4" spans="1:9" ht="15.75" x14ac:dyDescent="0.25">
      <c r="A4" s="3" t="s">
        <v>84</v>
      </c>
      <c r="B4" s="3"/>
      <c r="C4" s="3"/>
      <c r="D4" s="4"/>
      <c r="H4" s="6"/>
    </row>
    <row r="5" spans="1:9" x14ac:dyDescent="0.25">
      <c r="A5" s="7"/>
      <c r="B5" s="7"/>
      <c r="C5" s="7"/>
      <c r="D5" s="8"/>
      <c r="H5" s="6"/>
    </row>
    <row r="6" spans="1:9" ht="15.75" x14ac:dyDescent="0.25">
      <c r="A6" s="3" t="s">
        <v>82</v>
      </c>
      <c r="B6" s="3"/>
      <c r="C6" s="3"/>
      <c r="D6" s="4"/>
      <c r="H6" s="6"/>
    </row>
    <row r="7" spans="1:9" ht="15.75" x14ac:dyDescent="0.25">
      <c r="A7" s="9" t="s">
        <v>3</v>
      </c>
      <c r="B7" s="9" t="s">
        <v>4</v>
      </c>
      <c r="C7" s="11" t="s">
        <v>7</v>
      </c>
      <c r="D7" s="10" t="s">
        <v>6</v>
      </c>
      <c r="E7" s="11" t="s">
        <v>5</v>
      </c>
      <c r="F7" s="11" t="s">
        <v>8</v>
      </c>
      <c r="H7" s="12" t="s">
        <v>9</v>
      </c>
      <c r="I7" s="12" t="s">
        <v>10</v>
      </c>
    </row>
    <row r="8" spans="1:9" x14ac:dyDescent="0.25">
      <c r="A8" s="17">
        <v>1</v>
      </c>
      <c r="B8" s="13" t="s">
        <v>35</v>
      </c>
      <c r="C8" s="13" t="s">
        <v>140</v>
      </c>
      <c r="D8" s="14">
        <v>1984</v>
      </c>
      <c r="E8" s="13" t="s">
        <v>141</v>
      </c>
      <c r="F8" s="13">
        <v>5</v>
      </c>
      <c r="G8" s="13" t="s">
        <v>37</v>
      </c>
      <c r="H8" s="15">
        <v>2.9699074074074072E-2</v>
      </c>
      <c r="I8" s="16">
        <f>(33300/2566)*3.6</f>
        <v>46.718628215120816</v>
      </c>
    </row>
    <row r="9" spans="1:9" x14ac:dyDescent="0.25">
      <c r="A9" s="17">
        <v>1</v>
      </c>
      <c r="B9" s="13" t="s">
        <v>38</v>
      </c>
      <c r="C9" s="13" t="s">
        <v>140</v>
      </c>
      <c r="D9" s="14">
        <v>1987</v>
      </c>
      <c r="E9" s="13" t="s">
        <v>141</v>
      </c>
      <c r="F9" s="13">
        <v>5</v>
      </c>
      <c r="G9" s="13" t="s">
        <v>37</v>
      </c>
      <c r="H9" s="15">
        <v>3.1157407407407408E-2</v>
      </c>
      <c r="I9" s="16">
        <f>(33300/2692)*3.6</f>
        <v>44.531946508172368</v>
      </c>
    </row>
    <row r="10" spans="1:9" x14ac:dyDescent="0.25">
      <c r="A10" s="17">
        <v>1</v>
      </c>
      <c r="B10" s="13" t="s">
        <v>142</v>
      </c>
      <c r="C10" s="13" t="s">
        <v>140</v>
      </c>
      <c r="D10" s="14">
        <v>1980</v>
      </c>
      <c r="E10" s="13" t="s">
        <v>53</v>
      </c>
      <c r="F10" s="13">
        <v>5</v>
      </c>
      <c r="G10" s="13" t="s">
        <v>37</v>
      </c>
      <c r="H10" s="15">
        <v>2.9699074074074072E-2</v>
      </c>
      <c r="I10" s="16">
        <f t="shared" ref="I10:I11" si="0">(33300/2566)*3.6</f>
        <v>46.718628215120816</v>
      </c>
    </row>
    <row r="11" spans="1:9" x14ac:dyDescent="0.25">
      <c r="A11" s="17">
        <v>1</v>
      </c>
      <c r="B11" s="13" t="s">
        <v>143</v>
      </c>
      <c r="C11" s="13" t="s">
        <v>140</v>
      </c>
      <c r="D11" s="14">
        <v>1984</v>
      </c>
      <c r="E11" s="13" t="s">
        <v>49</v>
      </c>
      <c r="F11" s="13">
        <v>5</v>
      </c>
      <c r="G11" s="13" t="s">
        <v>37</v>
      </c>
      <c r="H11" s="15">
        <v>2.9699074074074072E-2</v>
      </c>
      <c r="I11" s="16">
        <f t="shared" si="0"/>
        <v>46.718628215120816</v>
      </c>
    </row>
    <row r="12" spans="1:9" x14ac:dyDescent="0.25">
      <c r="A12" s="17"/>
      <c r="B12" s="13"/>
      <c r="C12" s="13"/>
      <c r="D12" s="14"/>
      <c r="E12" s="13"/>
      <c r="F12" s="13"/>
      <c r="G12" s="13"/>
      <c r="H12" s="15"/>
      <c r="I12" s="16"/>
    </row>
    <row r="13" spans="1:9" x14ac:dyDescent="0.25">
      <c r="A13" s="17">
        <v>2</v>
      </c>
      <c r="B13" s="13" t="s">
        <v>144</v>
      </c>
      <c r="C13" s="13" t="s">
        <v>145</v>
      </c>
      <c r="D13" s="14">
        <v>1986</v>
      </c>
      <c r="E13" s="13" t="s">
        <v>141</v>
      </c>
      <c r="F13" s="13">
        <v>10</v>
      </c>
      <c r="G13" s="13" t="s">
        <v>37</v>
      </c>
      <c r="H13" s="15">
        <v>3.0104166666666668E-2</v>
      </c>
      <c r="I13" s="16">
        <f>(33300/2601)*3.6</f>
        <v>46.089965397923876</v>
      </c>
    </row>
    <row r="14" spans="1:9" x14ac:dyDescent="0.25">
      <c r="A14" s="17">
        <v>2</v>
      </c>
      <c r="B14" s="13" t="s">
        <v>39</v>
      </c>
      <c r="C14" s="13" t="s">
        <v>145</v>
      </c>
      <c r="D14" s="14">
        <v>1976</v>
      </c>
      <c r="E14" s="13" t="s">
        <v>141</v>
      </c>
      <c r="F14" s="13">
        <v>10</v>
      </c>
      <c r="G14" s="13" t="s">
        <v>37</v>
      </c>
      <c r="H14" s="15">
        <v>3.0104166666666668E-2</v>
      </c>
      <c r="I14" s="16">
        <f t="shared" ref="I14:I16" si="1">(33300/2601)*3.6</f>
        <v>46.089965397923876</v>
      </c>
    </row>
    <row r="15" spans="1:9" x14ac:dyDescent="0.25">
      <c r="A15" s="17">
        <v>2</v>
      </c>
      <c r="B15" s="13" t="s">
        <v>146</v>
      </c>
      <c r="C15" s="13" t="s">
        <v>145</v>
      </c>
      <c r="D15" s="14">
        <v>1978</v>
      </c>
      <c r="E15" s="13" t="s">
        <v>141</v>
      </c>
      <c r="F15" s="13">
        <v>10</v>
      </c>
      <c r="G15" s="13" t="s">
        <v>37</v>
      </c>
      <c r="H15" s="15">
        <v>3.0104166666666668E-2</v>
      </c>
      <c r="I15" s="16">
        <f t="shared" si="1"/>
        <v>46.089965397923876</v>
      </c>
    </row>
    <row r="16" spans="1:9" x14ac:dyDescent="0.25">
      <c r="A16" s="17">
        <v>2</v>
      </c>
      <c r="B16" s="13" t="s">
        <v>147</v>
      </c>
      <c r="C16" s="13" t="s">
        <v>145</v>
      </c>
      <c r="D16" s="14">
        <v>1995</v>
      </c>
      <c r="E16" s="13" t="s">
        <v>141</v>
      </c>
      <c r="F16" s="13">
        <v>10</v>
      </c>
      <c r="G16" s="13" t="s">
        <v>37</v>
      </c>
      <c r="H16" s="15">
        <v>3.0104166666666668E-2</v>
      </c>
      <c r="I16" s="16">
        <f t="shared" si="1"/>
        <v>46.089965397923876</v>
      </c>
    </row>
    <row r="18" spans="1:9" x14ac:dyDescent="0.25">
      <c r="A18" s="17">
        <v>3</v>
      </c>
      <c r="B18" s="13" t="s">
        <v>148</v>
      </c>
      <c r="C18" s="13" t="s">
        <v>149</v>
      </c>
      <c r="D18" s="14">
        <v>1996</v>
      </c>
      <c r="E18" s="13" t="s">
        <v>149</v>
      </c>
      <c r="F18" s="13">
        <v>8</v>
      </c>
      <c r="G18" s="13" t="s">
        <v>37</v>
      </c>
      <c r="H18" s="18">
        <v>3.0405092592592591E-2</v>
      </c>
      <c r="I18" s="16">
        <f>(33300/2627)*3.6</f>
        <v>45.633802816901415</v>
      </c>
    </row>
    <row r="19" spans="1:9" x14ac:dyDescent="0.25">
      <c r="A19" s="17">
        <v>3</v>
      </c>
      <c r="B19" s="13" t="s">
        <v>42</v>
      </c>
      <c r="C19" s="13" t="s">
        <v>149</v>
      </c>
      <c r="D19" s="14">
        <v>1992</v>
      </c>
      <c r="E19" s="13" t="s">
        <v>149</v>
      </c>
      <c r="F19" s="13">
        <v>8</v>
      </c>
      <c r="G19" s="13" t="s">
        <v>37</v>
      </c>
      <c r="H19" s="18">
        <v>3.0405092592592591E-2</v>
      </c>
      <c r="I19" s="16">
        <f t="shared" ref="I19:I20" si="2">(33300/2627)*3.6</f>
        <v>45.633802816901415</v>
      </c>
    </row>
    <row r="20" spans="1:9" x14ac:dyDescent="0.25">
      <c r="A20" s="17">
        <v>3</v>
      </c>
      <c r="B20" s="13" t="s">
        <v>150</v>
      </c>
      <c r="C20" s="13" t="s">
        <v>149</v>
      </c>
      <c r="D20" s="14">
        <v>1987</v>
      </c>
      <c r="E20" s="13" t="s">
        <v>149</v>
      </c>
      <c r="F20" s="13">
        <v>8</v>
      </c>
      <c r="G20" s="13" t="s">
        <v>37</v>
      </c>
      <c r="H20" s="18">
        <v>3.0405092592592591E-2</v>
      </c>
      <c r="I20" s="16">
        <f t="shared" si="2"/>
        <v>45.633802816901415</v>
      </c>
    </row>
    <row r="21" spans="1:9" x14ac:dyDescent="0.25">
      <c r="A21" s="17">
        <v>3</v>
      </c>
      <c r="B21" s="13" t="s">
        <v>151</v>
      </c>
      <c r="C21" s="13" t="s">
        <v>149</v>
      </c>
      <c r="D21" s="14">
        <v>1983</v>
      </c>
      <c r="E21" s="13" t="s">
        <v>149</v>
      </c>
      <c r="F21" s="13">
        <v>8</v>
      </c>
      <c r="G21" s="13" t="s">
        <v>37</v>
      </c>
      <c r="H21" s="18">
        <v>3.3622685185185179E-2</v>
      </c>
      <c r="I21" s="16">
        <f>(33300/2905)*3.6</f>
        <v>41.266781411359723</v>
      </c>
    </row>
    <row r="23" spans="1:9" x14ac:dyDescent="0.25">
      <c r="A23" s="17">
        <v>4</v>
      </c>
      <c r="B23" s="13" t="s">
        <v>12</v>
      </c>
      <c r="C23" s="13" t="s">
        <v>30</v>
      </c>
      <c r="D23" s="14">
        <v>1971</v>
      </c>
      <c r="E23" s="13" t="s">
        <v>13</v>
      </c>
      <c r="F23" s="13">
        <v>23</v>
      </c>
      <c r="G23" s="13" t="s">
        <v>11</v>
      </c>
      <c r="H23" s="15">
        <v>3.0810185185185187E-2</v>
      </c>
      <c r="I23" s="16">
        <f>(33300/2662)*3.6</f>
        <v>45.033809166040577</v>
      </c>
    </row>
    <row r="24" spans="1:9" x14ac:dyDescent="0.25">
      <c r="A24" s="17">
        <v>4</v>
      </c>
      <c r="B24" s="13" t="s">
        <v>14</v>
      </c>
      <c r="C24" s="13" t="s">
        <v>30</v>
      </c>
      <c r="D24" s="14">
        <v>1963</v>
      </c>
      <c r="E24" s="13" t="s">
        <v>13</v>
      </c>
      <c r="F24" s="13">
        <v>23</v>
      </c>
      <c r="G24" s="13" t="s">
        <v>11</v>
      </c>
      <c r="H24" s="15">
        <v>3.0810185185185187E-2</v>
      </c>
      <c r="I24" s="16">
        <f t="shared" ref="I24:I26" si="3">(33300/2662)*3.6</f>
        <v>45.033809166040577</v>
      </c>
    </row>
    <row r="25" spans="1:9" x14ac:dyDescent="0.25">
      <c r="A25" s="17">
        <v>4</v>
      </c>
      <c r="B25" s="13" t="s">
        <v>15</v>
      </c>
      <c r="C25" s="13" t="s">
        <v>30</v>
      </c>
      <c r="D25" s="14">
        <v>1969</v>
      </c>
      <c r="E25" s="13" t="s">
        <v>13</v>
      </c>
      <c r="F25" s="13">
        <v>23</v>
      </c>
      <c r="G25" s="13" t="s">
        <v>11</v>
      </c>
      <c r="H25" s="15">
        <v>3.0810185185185187E-2</v>
      </c>
      <c r="I25" s="16">
        <f t="shared" si="3"/>
        <v>45.033809166040577</v>
      </c>
    </row>
    <row r="26" spans="1:9" x14ac:dyDescent="0.25">
      <c r="A26" s="17">
        <v>4</v>
      </c>
      <c r="B26" s="13" t="s">
        <v>16</v>
      </c>
      <c r="C26" s="13" t="s">
        <v>30</v>
      </c>
      <c r="D26" s="14">
        <v>1996</v>
      </c>
      <c r="E26" s="13" t="s">
        <v>13</v>
      </c>
      <c r="F26" s="13">
        <v>23</v>
      </c>
      <c r="G26" s="13" t="s">
        <v>11</v>
      </c>
      <c r="H26" s="15">
        <v>3.0810185185185187E-2</v>
      </c>
      <c r="I26" s="16">
        <f t="shared" si="3"/>
        <v>45.033809166040577</v>
      </c>
    </row>
    <row r="27" spans="1:9" x14ac:dyDescent="0.25">
      <c r="A27" s="17"/>
      <c r="B27" s="13"/>
      <c r="C27" s="13"/>
      <c r="D27" s="14"/>
      <c r="E27" s="13"/>
      <c r="F27" s="13"/>
      <c r="G27" s="13"/>
      <c r="H27" s="15"/>
      <c r="I27" s="16"/>
    </row>
    <row r="28" spans="1:9" x14ac:dyDescent="0.25">
      <c r="A28" s="17">
        <v>5</v>
      </c>
      <c r="B28" s="13" t="s">
        <v>40</v>
      </c>
      <c r="C28" s="13" t="s">
        <v>152</v>
      </c>
      <c r="D28" s="14">
        <v>1970</v>
      </c>
      <c r="E28" s="13" t="s">
        <v>53</v>
      </c>
      <c r="F28" s="13">
        <v>6</v>
      </c>
      <c r="G28" s="13" t="s">
        <v>37</v>
      </c>
      <c r="H28" s="15">
        <v>3.1215277777777783E-2</v>
      </c>
      <c r="I28" s="16">
        <f>(33300/2697)*3.6</f>
        <v>44.449388209121246</v>
      </c>
    </row>
    <row r="29" spans="1:9" x14ac:dyDescent="0.25">
      <c r="A29" s="17">
        <v>5</v>
      </c>
      <c r="B29" s="13" t="s">
        <v>153</v>
      </c>
      <c r="C29" s="13" t="s">
        <v>152</v>
      </c>
      <c r="D29" s="14">
        <v>1984</v>
      </c>
      <c r="E29" s="13" t="s">
        <v>154</v>
      </c>
      <c r="F29" s="13">
        <v>6</v>
      </c>
      <c r="G29" s="13" t="s">
        <v>37</v>
      </c>
      <c r="H29" s="15">
        <v>3.1215277777777783E-2</v>
      </c>
      <c r="I29" s="16">
        <f t="shared" ref="I29:I31" si="4">(33300/2697)*3.6</f>
        <v>44.449388209121246</v>
      </c>
    </row>
    <row r="30" spans="1:9" x14ac:dyDescent="0.25">
      <c r="A30" s="17">
        <v>5</v>
      </c>
      <c r="B30" s="13" t="s">
        <v>50</v>
      </c>
      <c r="C30" s="13" t="s">
        <v>152</v>
      </c>
      <c r="D30" s="14">
        <v>1974</v>
      </c>
      <c r="E30" s="13" t="s">
        <v>53</v>
      </c>
      <c r="F30" s="13">
        <v>6</v>
      </c>
      <c r="G30" s="13" t="s">
        <v>37</v>
      </c>
      <c r="H30" s="15">
        <v>3.1215277777777783E-2</v>
      </c>
      <c r="I30" s="16">
        <f t="shared" si="4"/>
        <v>44.449388209121246</v>
      </c>
    </row>
    <row r="31" spans="1:9" x14ac:dyDescent="0.25">
      <c r="A31" s="17">
        <v>5</v>
      </c>
      <c r="B31" s="13" t="s">
        <v>62</v>
      </c>
      <c r="C31" s="13" t="s">
        <v>152</v>
      </c>
      <c r="D31" s="14">
        <v>1986</v>
      </c>
      <c r="E31" s="13" t="s">
        <v>155</v>
      </c>
      <c r="F31" s="13">
        <v>6</v>
      </c>
      <c r="G31" s="13" t="s">
        <v>37</v>
      </c>
      <c r="H31" s="15">
        <v>3.1215277777777783E-2</v>
      </c>
      <c r="I31" s="16">
        <f t="shared" si="4"/>
        <v>44.449388209121246</v>
      </c>
    </row>
    <row r="32" spans="1:9" x14ac:dyDescent="0.25">
      <c r="A32" s="17"/>
      <c r="B32" s="13"/>
      <c r="C32" s="13"/>
      <c r="D32" s="14"/>
      <c r="E32" s="13"/>
      <c r="F32" s="13"/>
      <c r="G32" s="13"/>
      <c r="H32" s="15"/>
      <c r="I32" s="16"/>
    </row>
    <row r="33" spans="1:9" x14ac:dyDescent="0.25">
      <c r="A33" s="17">
        <v>6</v>
      </c>
      <c r="B33" s="13" t="s">
        <v>85</v>
      </c>
      <c r="C33" s="13" t="s">
        <v>86</v>
      </c>
      <c r="D33" s="14">
        <v>1973</v>
      </c>
      <c r="E33" s="13" t="s">
        <v>87</v>
      </c>
      <c r="F33" s="13">
        <v>9</v>
      </c>
      <c r="G33" s="13" t="s">
        <v>11</v>
      </c>
      <c r="H33" s="15">
        <v>3.170138888888889E-2</v>
      </c>
      <c r="I33" s="16">
        <f>(33300/2739)*3.6</f>
        <v>43.767798466593646</v>
      </c>
    </row>
    <row r="34" spans="1:9" x14ac:dyDescent="0.25">
      <c r="A34" s="17">
        <v>6</v>
      </c>
      <c r="B34" s="13" t="s">
        <v>88</v>
      </c>
      <c r="C34" s="13" t="s">
        <v>86</v>
      </c>
      <c r="D34" s="14">
        <v>1989</v>
      </c>
      <c r="E34" s="13" t="s">
        <v>87</v>
      </c>
      <c r="F34" s="13">
        <v>9</v>
      </c>
      <c r="G34" s="13" t="s">
        <v>11</v>
      </c>
      <c r="H34" s="15">
        <v>3.170138888888889E-2</v>
      </c>
      <c r="I34" s="16">
        <f t="shared" ref="I34:I35" si="5">(33300/2739)*3.6</f>
        <v>43.767798466593646</v>
      </c>
    </row>
    <row r="35" spans="1:9" x14ac:dyDescent="0.25">
      <c r="A35" s="17">
        <v>6</v>
      </c>
      <c r="B35" s="13" t="s">
        <v>89</v>
      </c>
      <c r="C35" s="13" t="s">
        <v>86</v>
      </c>
      <c r="D35" s="14">
        <v>1977</v>
      </c>
      <c r="E35" s="13" t="s">
        <v>87</v>
      </c>
      <c r="F35" s="13">
        <v>9</v>
      </c>
      <c r="G35" s="13" t="s">
        <v>11</v>
      </c>
      <c r="H35" s="15">
        <v>3.170138888888889E-2</v>
      </c>
      <c r="I35" s="16">
        <f t="shared" si="5"/>
        <v>43.767798466593646</v>
      </c>
    </row>
    <row r="36" spans="1:9" x14ac:dyDescent="0.25">
      <c r="A36" s="17"/>
      <c r="B36" s="13"/>
      <c r="C36" s="13"/>
      <c r="D36" s="14"/>
      <c r="E36" s="13"/>
      <c r="F36" s="13"/>
      <c r="G36" s="13"/>
      <c r="H36" s="15"/>
      <c r="I36" s="16"/>
    </row>
    <row r="37" spans="1:9" x14ac:dyDescent="0.25">
      <c r="A37" s="17">
        <v>7</v>
      </c>
      <c r="B37" s="13" t="s">
        <v>47</v>
      </c>
      <c r="C37" s="13" t="s">
        <v>48</v>
      </c>
      <c r="D37" s="14">
        <v>1981</v>
      </c>
      <c r="E37" s="13" t="s">
        <v>49</v>
      </c>
      <c r="F37" s="13">
        <v>7</v>
      </c>
      <c r="G37" s="13" t="s">
        <v>37</v>
      </c>
      <c r="H37" s="15">
        <v>3.1875000000000001E-2</v>
      </c>
      <c r="I37" s="16">
        <f>(33300/2754)*3.6</f>
        <v>43.529411764705884</v>
      </c>
    </row>
    <row r="38" spans="1:9" x14ac:dyDescent="0.25">
      <c r="A38" s="17">
        <v>7</v>
      </c>
      <c r="B38" s="13" t="s">
        <v>44</v>
      </c>
      <c r="C38" s="13" t="s">
        <v>48</v>
      </c>
      <c r="D38" s="14">
        <v>1960</v>
      </c>
      <c r="E38" s="13" t="s">
        <v>156</v>
      </c>
      <c r="F38" s="13">
        <v>7</v>
      </c>
      <c r="G38" s="13" t="s">
        <v>37</v>
      </c>
      <c r="H38" s="15">
        <v>3.1875000000000001E-2</v>
      </c>
      <c r="I38" s="16">
        <f t="shared" ref="I38:I40" si="6">(33300/2754)*3.6</f>
        <v>43.529411764705884</v>
      </c>
    </row>
    <row r="39" spans="1:9" x14ac:dyDescent="0.25">
      <c r="A39" s="17">
        <v>7</v>
      </c>
      <c r="B39" s="13" t="s">
        <v>51</v>
      </c>
      <c r="C39" s="13" t="s">
        <v>48</v>
      </c>
      <c r="D39" s="14">
        <v>1971</v>
      </c>
      <c r="E39" s="13" t="s">
        <v>49</v>
      </c>
      <c r="F39" s="13">
        <v>7</v>
      </c>
      <c r="G39" s="13" t="s">
        <v>37</v>
      </c>
      <c r="H39" s="15">
        <v>3.1875000000000001E-2</v>
      </c>
      <c r="I39" s="16">
        <f t="shared" si="6"/>
        <v>43.529411764705884</v>
      </c>
    </row>
    <row r="40" spans="1:9" x14ac:dyDescent="0.25">
      <c r="A40" s="17">
        <v>7</v>
      </c>
      <c r="B40" s="13" t="s">
        <v>52</v>
      </c>
      <c r="C40" s="13" t="s">
        <v>48</v>
      </c>
      <c r="D40" s="14">
        <v>1963</v>
      </c>
      <c r="E40" s="13" t="s">
        <v>49</v>
      </c>
      <c r="F40" s="13">
        <v>7</v>
      </c>
      <c r="G40" s="13" t="s">
        <v>37</v>
      </c>
      <c r="H40" s="15">
        <v>3.1875000000000001E-2</v>
      </c>
      <c r="I40" s="16">
        <f t="shared" si="6"/>
        <v>43.529411764705884</v>
      </c>
    </row>
    <row r="41" spans="1:9" x14ac:dyDescent="0.25">
      <c r="A41" s="17"/>
      <c r="B41" s="13"/>
      <c r="C41" s="13"/>
      <c r="D41" s="14"/>
      <c r="E41" s="13"/>
      <c r="F41" s="13"/>
      <c r="G41" s="13"/>
      <c r="H41" s="15"/>
      <c r="I41" s="16"/>
    </row>
    <row r="42" spans="1:9" x14ac:dyDescent="0.25">
      <c r="A42" s="17">
        <v>8</v>
      </c>
      <c r="B42" s="13" t="s">
        <v>19</v>
      </c>
      <c r="C42" s="13" t="s">
        <v>90</v>
      </c>
      <c r="D42" s="14">
        <v>1975</v>
      </c>
      <c r="E42" s="13" t="s">
        <v>18</v>
      </c>
      <c r="F42" s="13">
        <v>19</v>
      </c>
      <c r="G42" s="13" t="s">
        <v>11</v>
      </c>
      <c r="H42" s="15">
        <v>3.1967592592592589E-2</v>
      </c>
      <c r="I42" s="16">
        <f>(33300/2762)*3.6</f>
        <v>43.403330919623464</v>
      </c>
    </row>
    <row r="43" spans="1:9" x14ac:dyDescent="0.25">
      <c r="A43" s="17">
        <v>8</v>
      </c>
      <c r="B43" s="13" t="s">
        <v>91</v>
      </c>
      <c r="C43" s="13" t="s">
        <v>90</v>
      </c>
      <c r="D43" s="14">
        <v>1977</v>
      </c>
      <c r="E43" s="13" t="s">
        <v>18</v>
      </c>
      <c r="F43" s="13">
        <v>19</v>
      </c>
      <c r="G43" s="13" t="s">
        <v>11</v>
      </c>
      <c r="H43" s="15">
        <v>3.1967592592592589E-2</v>
      </c>
      <c r="I43" s="16">
        <f t="shared" ref="I43:I44" si="7">(33300/2762)*3.6</f>
        <v>43.403330919623464</v>
      </c>
    </row>
    <row r="44" spans="1:9" x14ac:dyDescent="0.25">
      <c r="A44" s="17">
        <v>8</v>
      </c>
      <c r="B44" s="13" t="s">
        <v>92</v>
      </c>
      <c r="C44" s="13" t="s">
        <v>90</v>
      </c>
      <c r="D44" s="14">
        <v>1976</v>
      </c>
      <c r="E44" s="13" t="s">
        <v>18</v>
      </c>
      <c r="F44" s="13">
        <v>19</v>
      </c>
      <c r="G44" s="13" t="s">
        <v>11</v>
      </c>
      <c r="H44" s="15">
        <v>3.1967592592592589E-2</v>
      </c>
      <c r="I44" s="16">
        <f t="shared" si="7"/>
        <v>43.403330919623464</v>
      </c>
    </row>
    <row r="45" spans="1:9" x14ac:dyDescent="0.25">
      <c r="A45" s="17">
        <v>8</v>
      </c>
      <c r="B45" s="13" t="s">
        <v>93</v>
      </c>
      <c r="C45" s="13" t="s">
        <v>90</v>
      </c>
      <c r="D45" s="14">
        <v>1962</v>
      </c>
      <c r="E45" s="13" t="s">
        <v>94</v>
      </c>
      <c r="F45" s="13">
        <v>19</v>
      </c>
      <c r="G45" s="13" t="s">
        <v>11</v>
      </c>
      <c r="H45" s="15">
        <v>3.7071759259259256E-2</v>
      </c>
      <c r="I45" s="16">
        <f>(33300/3203)*3.6</f>
        <v>37.427411801436158</v>
      </c>
    </row>
    <row r="46" spans="1:9" x14ac:dyDescent="0.25">
      <c r="A46" s="17"/>
      <c r="B46" s="13"/>
      <c r="C46" s="13"/>
      <c r="D46" s="14"/>
      <c r="E46" s="13"/>
      <c r="F46" s="13"/>
      <c r="G46" s="13"/>
      <c r="H46" s="15"/>
      <c r="I46" s="16"/>
    </row>
    <row r="47" spans="1:9" x14ac:dyDescent="0.25">
      <c r="A47" s="17">
        <v>9</v>
      </c>
      <c r="B47" s="13" t="s">
        <v>45</v>
      </c>
      <c r="C47" s="13" t="s">
        <v>157</v>
      </c>
      <c r="D47" s="14">
        <v>1973</v>
      </c>
      <c r="E47" s="13" t="s">
        <v>158</v>
      </c>
      <c r="F47" s="13">
        <v>14</v>
      </c>
      <c r="G47" s="13" t="s">
        <v>37</v>
      </c>
      <c r="H47" s="15">
        <v>3.2743055555555553E-2</v>
      </c>
      <c r="I47" s="16">
        <f>(33300/2829)*3.6</f>
        <v>42.375397667020145</v>
      </c>
    </row>
    <row r="48" spans="1:9" x14ac:dyDescent="0.25">
      <c r="A48" s="17">
        <v>9</v>
      </c>
      <c r="B48" s="13" t="s">
        <v>46</v>
      </c>
      <c r="C48" s="13" t="s">
        <v>157</v>
      </c>
      <c r="D48" s="14">
        <v>1978</v>
      </c>
      <c r="E48" s="13" t="s">
        <v>158</v>
      </c>
      <c r="F48" s="13">
        <v>14</v>
      </c>
      <c r="G48" s="13" t="s">
        <v>37</v>
      </c>
      <c r="H48" s="15">
        <v>3.2743055555555553E-2</v>
      </c>
      <c r="I48" s="16">
        <f t="shared" ref="I48:I49" si="8">(33300/2829)*3.6</f>
        <v>42.375397667020145</v>
      </c>
    </row>
    <row r="49" spans="1:9" x14ac:dyDescent="0.25">
      <c r="A49" s="17">
        <v>9</v>
      </c>
      <c r="B49" s="13" t="s">
        <v>159</v>
      </c>
      <c r="C49" s="13" t="s">
        <v>157</v>
      </c>
      <c r="D49" s="14">
        <v>1979</v>
      </c>
      <c r="E49" s="13" t="s">
        <v>158</v>
      </c>
      <c r="F49" s="13">
        <v>14</v>
      </c>
      <c r="G49" s="13" t="s">
        <v>37</v>
      </c>
      <c r="H49" s="15">
        <v>3.2743055555555553E-2</v>
      </c>
      <c r="I49" s="16">
        <f t="shared" si="8"/>
        <v>42.375397667020145</v>
      </c>
    </row>
    <row r="50" spans="1:9" x14ac:dyDescent="0.25">
      <c r="A50" s="17">
        <v>9</v>
      </c>
      <c r="B50" s="13" t="s">
        <v>55</v>
      </c>
      <c r="C50" s="13" t="s">
        <v>157</v>
      </c>
      <c r="D50" s="14">
        <v>1966</v>
      </c>
      <c r="E50" s="13" t="s">
        <v>158</v>
      </c>
      <c r="F50" s="13">
        <v>14</v>
      </c>
      <c r="G50" s="13" t="s">
        <v>37</v>
      </c>
      <c r="H50" s="15" t="s">
        <v>71</v>
      </c>
      <c r="I50" s="16" t="s">
        <v>72</v>
      </c>
    </row>
    <row r="51" spans="1:9" x14ac:dyDescent="0.25">
      <c r="A51" s="17"/>
      <c r="B51" s="13"/>
      <c r="C51" s="13"/>
      <c r="D51" s="14"/>
      <c r="E51" s="13"/>
      <c r="F51" s="13"/>
      <c r="G51" s="13"/>
      <c r="H51" s="15"/>
      <c r="I51" s="16"/>
    </row>
    <row r="52" spans="1:9" x14ac:dyDescent="0.25">
      <c r="A52" s="17">
        <v>10</v>
      </c>
      <c r="B52" s="13" t="s">
        <v>20</v>
      </c>
      <c r="C52" s="13" t="s">
        <v>21</v>
      </c>
      <c r="D52" s="14">
        <v>1981</v>
      </c>
      <c r="E52" s="13" t="s">
        <v>13</v>
      </c>
      <c r="F52" s="13">
        <v>22</v>
      </c>
      <c r="G52" s="13" t="s">
        <v>11</v>
      </c>
      <c r="H52" s="15">
        <v>3.3090277777777781E-2</v>
      </c>
      <c r="I52" s="16">
        <f>(33300/2859)*3.6</f>
        <v>41.930745015739767</v>
      </c>
    </row>
    <row r="53" spans="1:9" x14ac:dyDescent="0.25">
      <c r="A53" s="17">
        <v>10</v>
      </c>
      <c r="B53" s="13" t="s">
        <v>22</v>
      </c>
      <c r="C53" s="13" t="s">
        <v>21</v>
      </c>
      <c r="D53" s="14">
        <v>1971</v>
      </c>
      <c r="E53" s="13" t="s">
        <v>13</v>
      </c>
      <c r="F53" s="13">
        <v>22</v>
      </c>
      <c r="G53" s="13" t="s">
        <v>11</v>
      </c>
      <c r="H53" s="15">
        <v>3.3090277777777781E-2</v>
      </c>
      <c r="I53" s="16">
        <f t="shared" ref="I53:I54" si="9">(33300/2859)*3.6</f>
        <v>41.930745015739767</v>
      </c>
    </row>
    <row r="54" spans="1:9" x14ac:dyDescent="0.25">
      <c r="A54" s="17">
        <v>10</v>
      </c>
      <c r="B54" s="13" t="s">
        <v>95</v>
      </c>
      <c r="C54" s="13" t="s">
        <v>21</v>
      </c>
      <c r="D54" s="14">
        <v>1972</v>
      </c>
      <c r="E54" s="13" t="s">
        <v>13</v>
      </c>
      <c r="F54" s="13">
        <v>22</v>
      </c>
      <c r="G54" s="13" t="s">
        <v>11</v>
      </c>
      <c r="H54" s="15">
        <v>3.3090277777777781E-2</v>
      </c>
      <c r="I54" s="16">
        <f t="shared" si="9"/>
        <v>41.930745015739767</v>
      </c>
    </row>
    <row r="55" spans="1:9" x14ac:dyDescent="0.25">
      <c r="A55" s="17">
        <v>10</v>
      </c>
      <c r="B55" s="13" t="s">
        <v>70</v>
      </c>
      <c r="C55" s="13" t="s">
        <v>21</v>
      </c>
      <c r="D55" s="14">
        <v>1976</v>
      </c>
      <c r="E55" s="13" t="s">
        <v>13</v>
      </c>
      <c r="F55" s="13">
        <v>22</v>
      </c>
      <c r="G55" s="13"/>
      <c r="H55" s="23" t="s">
        <v>71</v>
      </c>
      <c r="I55" s="16"/>
    </row>
    <row r="56" spans="1:9" x14ac:dyDescent="0.25">
      <c r="A56" s="17"/>
      <c r="B56" s="13"/>
      <c r="C56" s="13"/>
      <c r="D56" s="14"/>
      <c r="E56" s="13"/>
      <c r="F56" s="13"/>
      <c r="G56" s="13"/>
      <c r="H56" s="23"/>
      <c r="I56" s="16"/>
    </row>
    <row r="57" spans="1:9" x14ac:dyDescent="0.25">
      <c r="A57" s="17">
        <v>11</v>
      </c>
      <c r="B57" s="13" t="s">
        <v>56</v>
      </c>
      <c r="C57" s="13" t="s">
        <v>160</v>
      </c>
      <c r="D57" s="14">
        <v>1972</v>
      </c>
      <c r="E57" s="13" t="s">
        <v>43</v>
      </c>
      <c r="F57" s="13">
        <v>15</v>
      </c>
      <c r="G57" s="13" t="s">
        <v>37</v>
      </c>
      <c r="H57" s="15">
        <v>3.3125000000000002E-2</v>
      </c>
      <c r="I57" s="16">
        <f>(33300/2862)*3.6</f>
        <v>41.886792452830193</v>
      </c>
    </row>
    <row r="58" spans="1:9" x14ac:dyDescent="0.25">
      <c r="A58" s="17">
        <v>11</v>
      </c>
      <c r="B58" s="13" t="s">
        <v>161</v>
      </c>
      <c r="C58" s="13" t="s">
        <v>160</v>
      </c>
      <c r="D58" s="14">
        <v>1979</v>
      </c>
      <c r="E58" s="13" t="s">
        <v>43</v>
      </c>
      <c r="F58" s="13">
        <v>15</v>
      </c>
      <c r="G58" s="13" t="s">
        <v>37</v>
      </c>
      <c r="H58" s="15">
        <v>3.3125000000000002E-2</v>
      </c>
      <c r="I58" s="16">
        <f t="shared" ref="I58:I60" si="10">(33300/2862)*3.6</f>
        <v>41.886792452830193</v>
      </c>
    </row>
    <row r="59" spans="1:9" x14ac:dyDescent="0.25">
      <c r="A59" s="17">
        <v>11</v>
      </c>
      <c r="B59" s="13" t="s">
        <v>54</v>
      </c>
      <c r="C59" s="13" t="s">
        <v>160</v>
      </c>
      <c r="D59" s="14">
        <v>1965</v>
      </c>
      <c r="E59" s="13" t="s">
        <v>43</v>
      </c>
      <c r="F59" s="13">
        <v>15</v>
      </c>
      <c r="G59" s="13" t="s">
        <v>37</v>
      </c>
      <c r="H59" s="15">
        <v>3.3125000000000002E-2</v>
      </c>
      <c r="I59" s="16">
        <f t="shared" si="10"/>
        <v>41.886792452830193</v>
      </c>
    </row>
    <row r="60" spans="1:9" x14ac:dyDescent="0.25">
      <c r="A60" s="17">
        <v>11</v>
      </c>
      <c r="B60" s="13" t="s">
        <v>162</v>
      </c>
      <c r="C60" s="13" t="s">
        <v>160</v>
      </c>
      <c r="D60" s="14">
        <v>1963</v>
      </c>
      <c r="E60" s="13" t="s">
        <v>43</v>
      </c>
      <c r="F60" s="13">
        <v>15</v>
      </c>
      <c r="G60" s="13" t="s">
        <v>37</v>
      </c>
      <c r="H60" s="15">
        <v>3.3125000000000002E-2</v>
      </c>
      <c r="I60" s="16">
        <f t="shared" si="10"/>
        <v>41.886792452830193</v>
      </c>
    </row>
    <row r="61" spans="1:9" x14ac:dyDescent="0.25">
      <c r="A61" s="17"/>
      <c r="B61" s="13"/>
      <c r="C61" s="13"/>
      <c r="D61" s="14"/>
      <c r="E61" s="13"/>
      <c r="F61" s="13"/>
      <c r="G61" s="13"/>
      <c r="H61" s="15"/>
      <c r="I61" s="16"/>
    </row>
    <row r="62" spans="1:9" x14ac:dyDescent="0.25">
      <c r="A62" s="17">
        <v>12</v>
      </c>
      <c r="B62" s="13" t="s">
        <v>17</v>
      </c>
      <c r="C62" s="13" t="s">
        <v>96</v>
      </c>
      <c r="D62" s="14">
        <v>1969</v>
      </c>
      <c r="E62" s="13" t="s">
        <v>18</v>
      </c>
      <c r="F62" s="13">
        <v>18</v>
      </c>
      <c r="G62" s="13" t="s">
        <v>11</v>
      </c>
      <c r="H62" s="15">
        <v>3.3472222222222223E-2</v>
      </c>
      <c r="I62" s="16">
        <f>(33300/2892)*3.6</f>
        <v>41.45228215767635</v>
      </c>
    </row>
    <row r="63" spans="1:9" x14ac:dyDescent="0.25">
      <c r="A63" s="17">
        <v>12</v>
      </c>
      <c r="B63" s="13" t="s">
        <v>25</v>
      </c>
      <c r="C63" s="13" t="s">
        <v>96</v>
      </c>
      <c r="D63" s="14">
        <v>1979</v>
      </c>
      <c r="E63" s="13" t="s">
        <v>18</v>
      </c>
      <c r="F63" s="13">
        <v>18</v>
      </c>
      <c r="G63" s="13" t="s">
        <v>11</v>
      </c>
      <c r="H63" s="15">
        <v>3.3472222222222223E-2</v>
      </c>
      <c r="I63" s="16">
        <f t="shared" ref="I63:I64" si="11">(33300/2892)*3.6</f>
        <v>41.45228215767635</v>
      </c>
    </row>
    <row r="64" spans="1:9" x14ac:dyDescent="0.25">
      <c r="A64" s="17">
        <v>12</v>
      </c>
      <c r="B64" s="13" t="s">
        <v>97</v>
      </c>
      <c r="C64" s="13" t="s">
        <v>96</v>
      </c>
      <c r="D64" s="14">
        <v>1982</v>
      </c>
      <c r="E64" s="13" t="s">
        <v>18</v>
      </c>
      <c r="F64" s="13">
        <v>18</v>
      </c>
      <c r="G64" s="13" t="s">
        <v>11</v>
      </c>
      <c r="H64" s="15">
        <v>3.3472222222222223E-2</v>
      </c>
      <c r="I64" s="16">
        <f t="shared" si="11"/>
        <v>41.45228215767635</v>
      </c>
    </row>
    <row r="65" spans="1:9" x14ac:dyDescent="0.25">
      <c r="A65" s="17">
        <v>12</v>
      </c>
      <c r="B65" s="13" t="s">
        <v>98</v>
      </c>
      <c r="C65" s="13" t="s">
        <v>96</v>
      </c>
      <c r="D65" s="14">
        <v>1994</v>
      </c>
      <c r="E65" s="13" t="s">
        <v>18</v>
      </c>
      <c r="F65" s="13">
        <v>18</v>
      </c>
      <c r="G65" s="13"/>
      <c r="H65" s="15">
        <v>3.3472222222222223E-2</v>
      </c>
      <c r="I65" s="16">
        <f>(33300/2892)*3.6</f>
        <v>41.45228215767635</v>
      </c>
    </row>
    <row r="66" spans="1:9" x14ac:dyDescent="0.25">
      <c r="A66" s="17"/>
      <c r="B66" s="13"/>
      <c r="C66" s="13"/>
      <c r="D66" s="14"/>
      <c r="E66" s="13"/>
      <c r="F66" s="13"/>
      <c r="G66" s="13"/>
      <c r="H66" s="15"/>
      <c r="I66" s="16"/>
    </row>
    <row r="67" spans="1:9" x14ac:dyDescent="0.25">
      <c r="A67" s="17">
        <v>13</v>
      </c>
      <c r="B67" s="13" t="s">
        <v>99</v>
      </c>
      <c r="C67" s="13" t="s">
        <v>102</v>
      </c>
      <c r="D67" s="14">
        <v>1987</v>
      </c>
      <c r="E67" s="13" t="s">
        <v>87</v>
      </c>
      <c r="F67" s="13">
        <v>11</v>
      </c>
      <c r="G67" s="13" t="s">
        <v>11</v>
      </c>
      <c r="H67" s="15">
        <v>3.3530092592592591E-2</v>
      </c>
      <c r="I67" s="16">
        <f>(33300/2897)*3.6</f>
        <v>41.380738695201934</v>
      </c>
    </row>
    <row r="68" spans="1:9" x14ac:dyDescent="0.25">
      <c r="A68" s="17">
        <v>13</v>
      </c>
      <c r="B68" s="13" t="s">
        <v>100</v>
      </c>
      <c r="C68" s="13" t="s">
        <v>102</v>
      </c>
      <c r="D68" s="14">
        <v>1977</v>
      </c>
      <c r="E68" s="13" t="s">
        <v>87</v>
      </c>
      <c r="F68" s="13">
        <v>11</v>
      </c>
      <c r="G68" s="13" t="s">
        <v>11</v>
      </c>
      <c r="H68" s="15">
        <v>3.3530092592592591E-2</v>
      </c>
      <c r="I68" s="16">
        <f t="shared" ref="I68:I69" si="12">(33300/2897)*3.6</f>
        <v>41.380738695201934</v>
      </c>
    </row>
    <row r="69" spans="1:9" x14ac:dyDescent="0.25">
      <c r="A69" s="17">
        <v>13</v>
      </c>
      <c r="B69" s="13" t="s">
        <v>101</v>
      </c>
      <c r="C69" s="13" t="s">
        <v>102</v>
      </c>
      <c r="D69" s="14">
        <v>1974</v>
      </c>
      <c r="E69" s="13" t="s">
        <v>87</v>
      </c>
      <c r="F69" s="13">
        <v>11</v>
      </c>
      <c r="G69" s="13" t="s">
        <v>11</v>
      </c>
      <c r="H69" s="15">
        <v>3.3530092592592591E-2</v>
      </c>
      <c r="I69" s="16">
        <f t="shared" si="12"/>
        <v>41.380738695201934</v>
      </c>
    </row>
    <row r="70" spans="1:9" x14ac:dyDescent="0.25">
      <c r="A70" s="17"/>
      <c r="B70" s="13"/>
      <c r="C70" s="13"/>
      <c r="D70" s="14"/>
      <c r="E70" s="13"/>
      <c r="F70" s="13"/>
      <c r="G70" s="13"/>
      <c r="H70" s="15"/>
      <c r="I70" s="16"/>
    </row>
    <row r="71" spans="1:9" x14ac:dyDescent="0.25">
      <c r="A71" s="17">
        <v>14</v>
      </c>
      <c r="B71" s="13" t="s">
        <v>103</v>
      </c>
      <c r="C71" s="13" t="s">
        <v>104</v>
      </c>
      <c r="D71" s="14">
        <v>1992</v>
      </c>
      <c r="E71" s="13" t="s">
        <v>49</v>
      </c>
      <c r="F71" s="13">
        <v>12</v>
      </c>
      <c r="G71" s="13"/>
      <c r="H71" s="15">
        <v>3.3715277777777775E-2</v>
      </c>
      <c r="I71" s="16">
        <f>(33300/2913)*3.6</f>
        <v>41.153450051493309</v>
      </c>
    </row>
    <row r="72" spans="1:9" x14ac:dyDescent="0.25">
      <c r="A72" s="17">
        <v>14</v>
      </c>
      <c r="B72" s="13" t="s">
        <v>105</v>
      </c>
      <c r="C72" s="13" t="s">
        <v>104</v>
      </c>
      <c r="D72" s="14">
        <v>1974</v>
      </c>
      <c r="E72" s="13" t="s">
        <v>49</v>
      </c>
      <c r="F72" s="13">
        <v>12</v>
      </c>
      <c r="G72" s="13" t="s">
        <v>11</v>
      </c>
      <c r="H72" s="15">
        <v>3.3715277777777775E-2</v>
      </c>
      <c r="I72" s="16">
        <f t="shared" ref="I72:I74" si="13">(33300/2913)*3.6</f>
        <v>41.153450051493309</v>
      </c>
    </row>
    <row r="73" spans="1:9" x14ac:dyDescent="0.25">
      <c r="A73" s="17">
        <v>14</v>
      </c>
      <c r="B73" s="13" t="s">
        <v>23</v>
      </c>
      <c r="C73" s="13" t="s">
        <v>104</v>
      </c>
      <c r="D73" s="14">
        <v>1963</v>
      </c>
      <c r="E73" s="13" t="s">
        <v>24</v>
      </c>
      <c r="F73" s="13">
        <v>12</v>
      </c>
      <c r="G73" s="13" t="s">
        <v>11</v>
      </c>
      <c r="H73" s="15">
        <v>3.3715277777777775E-2</v>
      </c>
      <c r="I73" s="16">
        <f t="shared" si="13"/>
        <v>41.153450051493309</v>
      </c>
    </row>
    <row r="74" spans="1:9" x14ac:dyDescent="0.25">
      <c r="A74" s="17">
        <v>14</v>
      </c>
      <c r="B74" s="13" t="s">
        <v>26</v>
      </c>
      <c r="C74" s="13" t="s">
        <v>104</v>
      </c>
      <c r="D74" s="14">
        <v>1987</v>
      </c>
      <c r="E74" s="13" t="s">
        <v>106</v>
      </c>
      <c r="F74" s="13">
        <v>12</v>
      </c>
      <c r="G74" s="13" t="s">
        <v>11</v>
      </c>
      <c r="H74" s="15">
        <v>3.3715277777777775E-2</v>
      </c>
      <c r="I74" s="16">
        <f t="shared" si="13"/>
        <v>41.153450051493309</v>
      </c>
    </row>
    <row r="75" spans="1:9" x14ac:dyDescent="0.25">
      <c r="A75" s="17"/>
      <c r="B75" s="13"/>
      <c r="C75" s="13"/>
      <c r="D75" s="14"/>
      <c r="E75" s="13"/>
      <c r="F75" s="13"/>
      <c r="G75" s="13"/>
      <c r="H75" s="15"/>
      <c r="I75" s="16"/>
    </row>
    <row r="76" spans="1:9" x14ac:dyDescent="0.25">
      <c r="A76" s="17">
        <v>15</v>
      </c>
      <c r="B76" s="13" t="s">
        <v>73</v>
      </c>
      <c r="C76" s="13" t="s">
        <v>164</v>
      </c>
      <c r="D76" s="14">
        <v>1964</v>
      </c>
      <c r="E76" s="13" t="s">
        <v>163</v>
      </c>
      <c r="F76" s="13">
        <v>17</v>
      </c>
      <c r="G76" s="13" t="s">
        <v>37</v>
      </c>
      <c r="H76" s="15">
        <v>3.3726851851851855E-2</v>
      </c>
      <c r="I76" s="16">
        <f>(33300/2914)*3.6</f>
        <v>41.139327385037753</v>
      </c>
    </row>
    <row r="77" spans="1:9" x14ac:dyDescent="0.25">
      <c r="A77" s="17">
        <v>15</v>
      </c>
      <c r="B77" s="13" t="s">
        <v>58</v>
      </c>
      <c r="C77" s="13" t="s">
        <v>164</v>
      </c>
      <c r="D77" s="14">
        <v>1976</v>
      </c>
      <c r="E77" s="13" t="s">
        <v>41</v>
      </c>
      <c r="F77" s="13">
        <v>17</v>
      </c>
      <c r="G77" s="13" t="s">
        <v>37</v>
      </c>
      <c r="H77" s="15">
        <v>3.3726851851851855E-2</v>
      </c>
      <c r="I77" s="16">
        <f t="shared" ref="I77:I78" si="14">(33300/2914)*3.6</f>
        <v>41.139327385037753</v>
      </c>
    </row>
    <row r="78" spans="1:9" x14ac:dyDescent="0.25">
      <c r="A78" s="17">
        <v>15</v>
      </c>
      <c r="B78" s="13" t="s">
        <v>165</v>
      </c>
      <c r="C78" s="13" t="s">
        <v>164</v>
      </c>
      <c r="D78" s="14">
        <v>1984</v>
      </c>
      <c r="E78" s="13" t="s">
        <v>41</v>
      </c>
      <c r="F78" s="13">
        <v>17</v>
      </c>
      <c r="G78" s="13" t="s">
        <v>37</v>
      </c>
      <c r="H78" s="15">
        <v>3.3726851851851855E-2</v>
      </c>
      <c r="I78" s="16">
        <f t="shared" si="14"/>
        <v>41.139327385037753</v>
      </c>
    </row>
    <row r="79" spans="1:9" x14ac:dyDescent="0.25">
      <c r="A79" s="17">
        <v>15</v>
      </c>
      <c r="B79" s="13" t="s">
        <v>63</v>
      </c>
      <c r="C79" s="13" t="s">
        <v>164</v>
      </c>
      <c r="D79" s="14">
        <v>1965</v>
      </c>
      <c r="E79" s="13" t="s">
        <v>41</v>
      </c>
      <c r="F79" s="13">
        <v>17</v>
      </c>
      <c r="G79" s="13"/>
      <c r="H79" s="15">
        <v>3.5902777777777777E-2</v>
      </c>
      <c r="I79" s="16">
        <f>(33300/3102)*3.6</f>
        <v>38.646034816247585</v>
      </c>
    </row>
    <row r="80" spans="1:9" x14ac:dyDescent="0.25">
      <c r="A80" s="17"/>
      <c r="B80" s="13"/>
      <c r="C80" s="13"/>
      <c r="D80" s="14"/>
      <c r="E80" s="13"/>
      <c r="F80" s="13"/>
      <c r="G80" s="13"/>
      <c r="H80" s="15"/>
      <c r="I80" s="16"/>
    </row>
    <row r="81" spans="1:9" x14ac:dyDescent="0.25">
      <c r="A81" s="17">
        <v>16</v>
      </c>
      <c r="B81" s="13" t="s">
        <v>107</v>
      </c>
      <c r="C81" s="13" t="s">
        <v>108</v>
      </c>
      <c r="D81" s="14">
        <v>1971</v>
      </c>
      <c r="E81" s="13" t="s">
        <v>108</v>
      </c>
      <c r="F81" s="13">
        <v>4</v>
      </c>
      <c r="G81" s="13" t="s">
        <v>11</v>
      </c>
      <c r="H81" s="15">
        <v>3.3796296296296297E-2</v>
      </c>
      <c r="I81" s="16">
        <f>(33300/2920)*3.6</f>
        <v>41.054794520547944</v>
      </c>
    </row>
    <row r="82" spans="1:9" x14ac:dyDescent="0.25">
      <c r="A82" s="17">
        <v>16</v>
      </c>
      <c r="B82" s="13" t="s">
        <v>109</v>
      </c>
      <c r="C82" s="13" t="s">
        <v>108</v>
      </c>
      <c r="D82" s="14">
        <v>1971</v>
      </c>
      <c r="E82" s="13" t="s">
        <v>108</v>
      </c>
      <c r="F82" s="13">
        <v>4</v>
      </c>
      <c r="G82" s="13" t="s">
        <v>11</v>
      </c>
      <c r="H82" s="15">
        <v>3.3796296296296297E-2</v>
      </c>
      <c r="I82" s="16">
        <f t="shared" ref="I82:I84" si="15">(33300/2920)*3.6</f>
        <v>41.054794520547944</v>
      </c>
    </row>
    <row r="83" spans="1:9" x14ac:dyDescent="0.25">
      <c r="A83" s="17">
        <v>16</v>
      </c>
      <c r="B83" s="13" t="s">
        <v>110</v>
      </c>
      <c r="C83" s="13" t="s">
        <v>108</v>
      </c>
      <c r="D83" s="14">
        <v>1970</v>
      </c>
      <c r="E83" s="13" t="s">
        <v>27</v>
      </c>
      <c r="F83" s="13">
        <v>4</v>
      </c>
      <c r="G83" s="13" t="s">
        <v>11</v>
      </c>
      <c r="H83" s="15">
        <v>3.3796296296296297E-2</v>
      </c>
      <c r="I83" s="16">
        <f t="shared" si="15"/>
        <v>41.054794520547944</v>
      </c>
    </row>
    <row r="84" spans="1:9" x14ac:dyDescent="0.25">
      <c r="A84" s="17">
        <v>16</v>
      </c>
      <c r="B84" s="13" t="s">
        <v>111</v>
      </c>
      <c r="C84" s="13" t="s">
        <v>108</v>
      </c>
      <c r="D84" s="14">
        <v>1977</v>
      </c>
      <c r="E84" s="13" t="s">
        <v>18</v>
      </c>
      <c r="F84" s="13">
        <v>4</v>
      </c>
      <c r="G84" s="13" t="s">
        <v>11</v>
      </c>
      <c r="H84" s="15">
        <v>3.3796296296296297E-2</v>
      </c>
      <c r="I84" s="16">
        <f t="shared" si="15"/>
        <v>41.054794520547944</v>
      </c>
    </row>
    <row r="85" spans="1:9" x14ac:dyDescent="0.25">
      <c r="A85" s="17"/>
      <c r="B85" s="13"/>
      <c r="C85" s="13"/>
      <c r="D85" s="14"/>
      <c r="E85" s="13"/>
      <c r="F85" s="13"/>
      <c r="G85" s="13"/>
      <c r="H85" s="15"/>
      <c r="I85" s="16"/>
    </row>
    <row r="86" spans="1:9" x14ac:dyDescent="0.25">
      <c r="A86" s="17">
        <v>17</v>
      </c>
      <c r="B86" s="13" t="s">
        <v>59</v>
      </c>
      <c r="C86" s="13" t="s">
        <v>60</v>
      </c>
      <c r="D86" s="14">
        <v>1981</v>
      </c>
      <c r="E86" s="13" t="s">
        <v>60</v>
      </c>
      <c r="F86" s="13">
        <v>2</v>
      </c>
      <c r="G86" s="13" t="s">
        <v>37</v>
      </c>
      <c r="H86" s="15">
        <v>3.425925925925926E-2</v>
      </c>
      <c r="I86" s="16">
        <f>(33300/2960)*3.6</f>
        <v>40.5</v>
      </c>
    </row>
    <row r="87" spans="1:9" x14ac:dyDescent="0.25">
      <c r="A87" s="17">
        <v>17</v>
      </c>
      <c r="B87" s="13" t="s">
        <v>57</v>
      </c>
      <c r="C87" s="13" t="s">
        <v>60</v>
      </c>
      <c r="D87" s="14">
        <v>1982</v>
      </c>
      <c r="E87" s="13" t="s">
        <v>60</v>
      </c>
      <c r="F87" s="13">
        <v>2</v>
      </c>
      <c r="G87" s="13" t="s">
        <v>37</v>
      </c>
      <c r="H87" s="15">
        <v>3.425925925925926E-2</v>
      </c>
      <c r="I87" s="16">
        <f t="shared" ref="I87:I88" si="16">(33300/2960)*3.6</f>
        <v>40.5</v>
      </c>
    </row>
    <row r="88" spans="1:9" x14ac:dyDescent="0.25">
      <c r="A88" s="17">
        <v>17</v>
      </c>
      <c r="B88" s="13" t="s">
        <v>64</v>
      </c>
      <c r="C88" s="13" t="s">
        <v>60</v>
      </c>
      <c r="D88" s="14">
        <v>1974</v>
      </c>
      <c r="E88" s="13" t="s">
        <v>60</v>
      </c>
      <c r="F88" s="13">
        <v>2</v>
      </c>
      <c r="G88" s="13" t="s">
        <v>37</v>
      </c>
      <c r="H88" s="15">
        <v>3.425925925925926E-2</v>
      </c>
      <c r="I88" s="16">
        <f t="shared" si="16"/>
        <v>40.5</v>
      </c>
    </row>
    <row r="89" spans="1:9" x14ac:dyDescent="0.25">
      <c r="A89" s="17">
        <v>17</v>
      </c>
      <c r="B89" s="13" t="s">
        <v>61</v>
      </c>
      <c r="C89" s="13" t="s">
        <v>60</v>
      </c>
      <c r="D89" s="14">
        <v>1982</v>
      </c>
      <c r="E89" s="13" t="s">
        <v>60</v>
      </c>
      <c r="F89" s="13">
        <v>2</v>
      </c>
      <c r="G89" s="13" t="s">
        <v>37</v>
      </c>
      <c r="H89" s="15">
        <v>3.6979166666666667E-2</v>
      </c>
      <c r="I89" s="16">
        <f>(33300/3195)*3.6</f>
        <v>37.521126760563384</v>
      </c>
    </row>
    <row r="90" spans="1:9" x14ac:dyDescent="0.25">
      <c r="A90" s="17"/>
      <c r="B90" s="13"/>
      <c r="C90" s="13"/>
      <c r="D90" s="14"/>
      <c r="E90" s="13"/>
      <c r="F90" s="13"/>
      <c r="G90" s="13"/>
      <c r="H90" s="15"/>
      <c r="I90" s="16"/>
    </row>
    <row r="91" spans="1:9" x14ac:dyDescent="0.25">
      <c r="A91" s="17">
        <v>18</v>
      </c>
      <c r="B91" s="13" t="s">
        <v>28</v>
      </c>
      <c r="C91" s="13" t="s">
        <v>33</v>
      </c>
      <c r="D91" s="14">
        <v>1951</v>
      </c>
      <c r="E91" s="13" t="s">
        <v>13</v>
      </c>
      <c r="F91" s="13">
        <v>21</v>
      </c>
      <c r="G91" s="13" t="s">
        <v>11</v>
      </c>
      <c r="H91" s="15">
        <v>3.4513888888888893E-2</v>
      </c>
      <c r="I91" s="16">
        <f>(33300/2982)*3.6</f>
        <v>40.201207243460765</v>
      </c>
    </row>
    <row r="92" spans="1:9" x14ac:dyDescent="0.25">
      <c r="A92" s="17">
        <v>18</v>
      </c>
      <c r="B92" s="13" t="s">
        <v>112</v>
      </c>
      <c r="C92" s="13" t="s">
        <v>33</v>
      </c>
      <c r="D92" s="14">
        <v>1953</v>
      </c>
      <c r="E92" s="13" t="s">
        <v>13</v>
      </c>
      <c r="F92" s="13">
        <v>21</v>
      </c>
      <c r="G92" s="13" t="s">
        <v>11</v>
      </c>
      <c r="H92" s="15">
        <v>3.4513888888888893E-2</v>
      </c>
      <c r="I92" s="16">
        <f t="shared" ref="I92:I93" si="17">(33300/2982)*3.6</f>
        <v>40.201207243460765</v>
      </c>
    </row>
    <row r="93" spans="1:9" x14ac:dyDescent="0.25">
      <c r="A93" s="17">
        <v>18</v>
      </c>
      <c r="B93" s="13" t="s">
        <v>29</v>
      </c>
      <c r="C93" s="13" t="s">
        <v>33</v>
      </c>
      <c r="D93" s="14">
        <v>1967</v>
      </c>
      <c r="E93" s="13" t="s">
        <v>113</v>
      </c>
      <c r="F93" s="13">
        <v>21</v>
      </c>
      <c r="G93" s="13" t="s">
        <v>11</v>
      </c>
      <c r="H93" s="15">
        <v>3.4513888888888893E-2</v>
      </c>
      <c r="I93" s="16">
        <f t="shared" si="17"/>
        <v>40.201207243460765</v>
      </c>
    </row>
    <row r="94" spans="1:9" x14ac:dyDescent="0.25">
      <c r="A94" s="17">
        <v>18</v>
      </c>
      <c r="B94" s="13" t="s">
        <v>114</v>
      </c>
      <c r="C94" s="13" t="s">
        <v>33</v>
      </c>
      <c r="D94" s="14">
        <v>1989</v>
      </c>
      <c r="E94" s="13" t="s">
        <v>13</v>
      </c>
      <c r="F94" s="13">
        <v>21</v>
      </c>
      <c r="G94" s="13"/>
      <c r="H94" s="15">
        <v>3.847222222222222E-2</v>
      </c>
      <c r="I94" s="16">
        <f>(33300/3324)*3.6</f>
        <v>36.064981949458485</v>
      </c>
    </row>
    <row r="95" spans="1:9" x14ac:dyDescent="0.25">
      <c r="A95" s="17"/>
      <c r="B95" s="13"/>
      <c r="C95" s="13"/>
      <c r="D95" s="14"/>
      <c r="E95" s="13"/>
      <c r="F95" s="13"/>
      <c r="G95" s="13"/>
      <c r="H95" s="15"/>
      <c r="I95" s="16"/>
    </row>
    <row r="96" spans="1:9" x14ac:dyDescent="0.25">
      <c r="A96" s="17">
        <v>19</v>
      </c>
      <c r="B96" s="13" t="s">
        <v>133</v>
      </c>
      <c r="C96" s="24" t="s">
        <v>132</v>
      </c>
      <c r="D96" s="14">
        <v>1964</v>
      </c>
      <c r="E96" s="13" t="s">
        <v>134</v>
      </c>
      <c r="F96" s="13">
        <v>16</v>
      </c>
      <c r="G96" s="13" t="s">
        <v>32</v>
      </c>
      <c r="H96" s="15">
        <v>3.6284722222222225E-2</v>
      </c>
      <c r="I96" s="16">
        <f>(33300/3135)*3.6</f>
        <v>38.239234449760765</v>
      </c>
    </row>
    <row r="97" spans="1:9" x14ac:dyDescent="0.25">
      <c r="A97" s="17">
        <v>19</v>
      </c>
      <c r="B97" s="13" t="s">
        <v>135</v>
      </c>
      <c r="C97" s="24" t="s">
        <v>132</v>
      </c>
      <c r="D97" s="14">
        <v>1969</v>
      </c>
      <c r="E97" s="13" t="s">
        <v>136</v>
      </c>
      <c r="F97" s="13">
        <v>16</v>
      </c>
      <c r="G97" s="13" t="s">
        <v>32</v>
      </c>
      <c r="H97" s="15">
        <v>3.6284722222222225E-2</v>
      </c>
      <c r="I97" s="16">
        <f t="shared" ref="I97:I99" si="18">(33300/3135)*3.6</f>
        <v>38.239234449760765</v>
      </c>
    </row>
    <row r="98" spans="1:9" x14ac:dyDescent="0.25">
      <c r="A98" s="17">
        <v>19</v>
      </c>
      <c r="B98" s="13" t="s">
        <v>137</v>
      </c>
      <c r="C98" s="24" t="s">
        <v>132</v>
      </c>
      <c r="D98" s="14">
        <v>1961</v>
      </c>
      <c r="E98" s="13" t="s">
        <v>138</v>
      </c>
      <c r="F98" s="13">
        <v>16</v>
      </c>
      <c r="G98" s="13" t="s">
        <v>32</v>
      </c>
      <c r="H98" s="15">
        <v>3.6284722222222225E-2</v>
      </c>
      <c r="I98" s="16">
        <f t="shared" si="18"/>
        <v>38.239234449760765</v>
      </c>
    </row>
    <row r="99" spans="1:9" x14ac:dyDescent="0.25">
      <c r="A99" s="17">
        <v>19</v>
      </c>
      <c r="B99" s="13" t="s">
        <v>139</v>
      </c>
      <c r="C99" s="24" t="s">
        <v>132</v>
      </c>
      <c r="D99" s="14">
        <v>1963</v>
      </c>
      <c r="E99" s="13" t="s">
        <v>94</v>
      </c>
      <c r="F99" s="13">
        <v>16</v>
      </c>
      <c r="G99" s="13" t="s">
        <v>32</v>
      </c>
      <c r="H99" s="15">
        <v>3.6284722222222225E-2</v>
      </c>
      <c r="I99" s="16">
        <f t="shared" si="18"/>
        <v>38.239234449760765</v>
      </c>
    </row>
    <row r="100" spans="1:9" x14ac:dyDescent="0.25">
      <c r="A100" s="17"/>
      <c r="B100" s="13"/>
      <c r="C100" s="13"/>
      <c r="D100" s="14"/>
      <c r="E100" s="13"/>
      <c r="F100" s="13"/>
      <c r="G100" s="13"/>
      <c r="H100" s="15"/>
      <c r="I100" s="16"/>
    </row>
    <row r="101" spans="1:9" x14ac:dyDescent="0.25">
      <c r="A101" s="17">
        <v>20</v>
      </c>
      <c r="B101" s="13" t="s">
        <v>115</v>
      </c>
      <c r="C101" s="13" t="s">
        <v>116</v>
      </c>
      <c r="D101" s="14">
        <v>1976</v>
      </c>
      <c r="E101" s="13" t="s">
        <v>87</v>
      </c>
      <c r="F101" s="13">
        <v>13</v>
      </c>
      <c r="G101" s="13" t="s">
        <v>11</v>
      </c>
      <c r="H101" s="15">
        <v>3.6539351851851851E-2</v>
      </c>
      <c r="I101" s="16">
        <f>(33300/3157)*3.6</f>
        <v>37.972758948368707</v>
      </c>
    </row>
    <row r="102" spans="1:9" x14ac:dyDescent="0.25">
      <c r="A102" s="17">
        <v>20</v>
      </c>
      <c r="B102" s="13" t="s">
        <v>117</v>
      </c>
      <c r="C102" s="13" t="s">
        <v>116</v>
      </c>
      <c r="D102" s="14">
        <v>1977</v>
      </c>
      <c r="E102" s="13" t="s">
        <v>87</v>
      </c>
      <c r="F102" s="13">
        <v>13</v>
      </c>
      <c r="G102" s="13" t="s">
        <v>11</v>
      </c>
      <c r="H102" s="15">
        <v>3.6539351851851851E-2</v>
      </c>
      <c r="I102" s="16">
        <f t="shared" ref="I102:I104" si="19">(33300/3157)*3.6</f>
        <v>37.972758948368707</v>
      </c>
    </row>
    <row r="103" spans="1:9" x14ac:dyDescent="0.25">
      <c r="A103" s="17">
        <v>20</v>
      </c>
      <c r="B103" s="13" t="s">
        <v>118</v>
      </c>
      <c r="C103" s="13" t="s">
        <v>116</v>
      </c>
      <c r="D103" s="14">
        <v>1976</v>
      </c>
      <c r="E103" s="13" t="s">
        <v>87</v>
      </c>
      <c r="F103" s="13">
        <v>13</v>
      </c>
      <c r="G103" s="13" t="s">
        <v>11</v>
      </c>
      <c r="H103" s="15">
        <v>3.6539351851851851E-2</v>
      </c>
      <c r="I103" s="16">
        <f t="shared" si="19"/>
        <v>37.972758948368707</v>
      </c>
    </row>
    <row r="104" spans="1:9" x14ac:dyDescent="0.25">
      <c r="A104" s="17">
        <v>20</v>
      </c>
      <c r="B104" s="13" t="s">
        <v>119</v>
      </c>
      <c r="C104" s="13" t="s">
        <v>116</v>
      </c>
      <c r="D104" s="14">
        <v>1974</v>
      </c>
      <c r="E104" s="13" t="s">
        <v>87</v>
      </c>
      <c r="F104" s="13">
        <v>13</v>
      </c>
      <c r="G104" s="13"/>
      <c r="H104" s="15">
        <v>3.6539351851851851E-2</v>
      </c>
      <c r="I104" s="16">
        <f t="shared" si="19"/>
        <v>37.972758948368707</v>
      </c>
    </row>
    <row r="105" spans="1:9" x14ac:dyDescent="0.25">
      <c r="A105" s="17"/>
      <c r="B105" s="13"/>
      <c r="C105" s="13"/>
      <c r="D105" s="14"/>
      <c r="E105" s="13"/>
      <c r="F105" s="13"/>
      <c r="G105" s="13"/>
      <c r="H105" s="15"/>
      <c r="I105" s="16"/>
    </row>
    <row r="106" spans="1:9" x14ac:dyDescent="0.25">
      <c r="A106" s="17">
        <v>21</v>
      </c>
      <c r="B106" s="13" t="s">
        <v>128</v>
      </c>
      <c r="C106" s="24" t="s">
        <v>127</v>
      </c>
      <c r="D106" s="14">
        <v>2001</v>
      </c>
      <c r="E106" s="13" t="s">
        <v>13</v>
      </c>
      <c r="F106" s="13">
        <v>20</v>
      </c>
      <c r="G106" s="13" t="s">
        <v>32</v>
      </c>
      <c r="H106" s="15">
        <v>3.7164351851851851E-2</v>
      </c>
      <c r="I106" s="16">
        <f>(33300/3211)*3.6</f>
        <v>37.334163811896609</v>
      </c>
    </row>
    <row r="107" spans="1:9" x14ac:dyDescent="0.25">
      <c r="A107" s="17">
        <v>21</v>
      </c>
      <c r="B107" s="13" t="s">
        <v>130</v>
      </c>
      <c r="C107" s="24" t="s">
        <v>127</v>
      </c>
      <c r="D107" s="14">
        <v>2000</v>
      </c>
      <c r="E107" s="13" t="s">
        <v>13</v>
      </c>
      <c r="F107" s="13">
        <v>20</v>
      </c>
      <c r="G107" s="13" t="s">
        <v>32</v>
      </c>
      <c r="H107" s="15">
        <v>3.7164351851851851E-2</v>
      </c>
      <c r="I107" s="16">
        <f t="shared" ref="I107:I108" si="20">(33300/3211)*3.6</f>
        <v>37.334163811896609</v>
      </c>
    </row>
    <row r="108" spans="1:9" x14ac:dyDescent="0.25">
      <c r="A108" s="17">
        <v>21</v>
      </c>
      <c r="B108" s="13" t="s">
        <v>131</v>
      </c>
      <c r="C108" s="24" t="s">
        <v>127</v>
      </c>
      <c r="D108" s="14">
        <v>2003</v>
      </c>
      <c r="E108" s="13" t="s">
        <v>13</v>
      </c>
      <c r="F108" s="13">
        <v>20</v>
      </c>
      <c r="G108" s="13" t="s">
        <v>32</v>
      </c>
      <c r="H108" s="15">
        <v>3.7164351851851851E-2</v>
      </c>
      <c r="I108" s="16">
        <f t="shared" si="20"/>
        <v>37.334163811896609</v>
      </c>
    </row>
    <row r="109" spans="1:9" x14ac:dyDescent="0.25">
      <c r="A109" s="17"/>
      <c r="B109" s="13"/>
      <c r="C109" s="13"/>
      <c r="D109" s="14"/>
      <c r="E109" s="13"/>
      <c r="F109" s="13"/>
      <c r="G109" s="13"/>
      <c r="H109" s="15"/>
      <c r="I109" s="16" t="s">
        <v>72</v>
      </c>
    </row>
    <row r="110" spans="1:9" x14ac:dyDescent="0.25">
      <c r="A110" s="17">
        <v>22</v>
      </c>
      <c r="B110" s="13" t="s">
        <v>121</v>
      </c>
      <c r="C110" s="13" t="s">
        <v>120</v>
      </c>
      <c r="D110" s="14">
        <v>1952</v>
      </c>
      <c r="E110" s="13" t="s">
        <v>122</v>
      </c>
      <c r="F110" s="13">
        <v>24</v>
      </c>
      <c r="G110" s="13"/>
      <c r="H110" s="15">
        <v>3.7280092592592594E-2</v>
      </c>
      <c r="I110" s="16">
        <f>(33300/3221)*3.6</f>
        <v>37.218255200248372</v>
      </c>
    </row>
    <row r="111" spans="1:9" x14ac:dyDescent="0.25">
      <c r="A111" s="17">
        <v>22</v>
      </c>
      <c r="B111" s="13" t="s">
        <v>123</v>
      </c>
      <c r="C111" s="13" t="s">
        <v>120</v>
      </c>
      <c r="D111" s="14">
        <v>1976</v>
      </c>
      <c r="E111" s="13" t="s">
        <v>124</v>
      </c>
      <c r="F111" s="13">
        <v>24</v>
      </c>
      <c r="G111" s="13"/>
      <c r="H111" s="15">
        <v>3.7280092592592594E-2</v>
      </c>
      <c r="I111" s="16">
        <f t="shared" ref="I111:I112" si="21">(33300/3221)*3.6</f>
        <v>37.218255200248372</v>
      </c>
    </row>
    <row r="112" spans="1:9" x14ac:dyDescent="0.25">
      <c r="A112" s="17">
        <v>22</v>
      </c>
      <c r="B112" s="13" t="s">
        <v>125</v>
      </c>
      <c r="C112" s="13" t="s">
        <v>120</v>
      </c>
      <c r="D112" s="14">
        <v>1981</v>
      </c>
      <c r="E112" s="13" t="s">
        <v>126</v>
      </c>
      <c r="F112" s="13">
        <v>24</v>
      </c>
      <c r="G112" s="13"/>
      <c r="H112" s="15">
        <v>3.7280092592592594E-2</v>
      </c>
      <c r="I112" s="16">
        <f t="shared" si="21"/>
        <v>37.218255200248372</v>
      </c>
    </row>
    <row r="113" spans="1:9" x14ac:dyDescent="0.25">
      <c r="A113" s="17"/>
      <c r="B113" s="13"/>
      <c r="C113" s="13"/>
      <c r="D113" s="14"/>
      <c r="E113" s="13"/>
      <c r="F113" s="13"/>
      <c r="G113" s="13"/>
      <c r="H113" s="15"/>
      <c r="I113" s="16"/>
    </row>
    <row r="114" spans="1:9" x14ac:dyDescent="0.25">
      <c r="A114" s="17">
        <v>23</v>
      </c>
      <c r="B114" s="13" t="s">
        <v>65</v>
      </c>
      <c r="C114" s="13" t="s">
        <v>49</v>
      </c>
      <c r="D114" s="14">
        <v>1954</v>
      </c>
      <c r="E114" s="13" t="s">
        <v>49</v>
      </c>
      <c r="F114" s="13">
        <v>3</v>
      </c>
      <c r="G114" s="13" t="s">
        <v>37</v>
      </c>
      <c r="H114" s="15">
        <v>3.7291666666666667E-2</v>
      </c>
      <c r="I114" s="16">
        <f>(33300/3222)*3.6</f>
        <v>37.206703910614522</v>
      </c>
    </row>
    <row r="115" spans="1:9" x14ac:dyDescent="0.25">
      <c r="A115" s="17">
        <v>23</v>
      </c>
      <c r="B115" s="13" t="s">
        <v>166</v>
      </c>
      <c r="C115" s="13" t="s">
        <v>49</v>
      </c>
      <c r="D115" s="14">
        <v>1959</v>
      </c>
      <c r="E115" s="13" t="s">
        <v>167</v>
      </c>
      <c r="F115" s="13">
        <v>3</v>
      </c>
      <c r="G115" s="13" t="s">
        <v>37</v>
      </c>
      <c r="H115" s="15">
        <v>3.7291666666666667E-2</v>
      </c>
      <c r="I115" s="16">
        <f t="shared" ref="I115:I116" si="22">(33300/3222)*3.6</f>
        <v>37.206703910614522</v>
      </c>
    </row>
    <row r="116" spans="1:9" x14ac:dyDescent="0.25">
      <c r="A116" s="17">
        <v>23</v>
      </c>
      <c r="B116" s="13" t="s">
        <v>168</v>
      </c>
      <c r="C116" s="13" t="s">
        <v>49</v>
      </c>
      <c r="D116" s="14">
        <v>1962</v>
      </c>
      <c r="E116" s="13" t="s">
        <v>169</v>
      </c>
      <c r="F116" s="13">
        <v>3</v>
      </c>
      <c r="G116" s="13" t="s">
        <v>37</v>
      </c>
      <c r="H116" s="15">
        <v>3.7291666666666667E-2</v>
      </c>
      <c r="I116" s="16">
        <f t="shared" si="22"/>
        <v>37.206703910614522</v>
      </c>
    </row>
    <row r="117" spans="1:9" x14ac:dyDescent="0.25">
      <c r="A117" s="17">
        <v>23</v>
      </c>
      <c r="B117" s="13" t="s">
        <v>170</v>
      </c>
      <c r="C117" s="13" t="s">
        <v>49</v>
      </c>
      <c r="D117" s="14">
        <v>1963</v>
      </c>
      <c r="E117" s="13" t="s">
        <v>49</v>
      </c>
      <c r="F117" s="13">
        <v>3</v>
      </c>
      <c r="G117" s="13" t="s">
        <v>37</v>
      </c>
      <c r="H117" s="15">
        <v>3.9004629629629632E-2</v>
      </c>
      <c r="I117" s="16">
        <f>(33300/3370)*3.6</f>
        <v>35.57270029673591</v>
      </c>
    </row>
    <row r="118" spans="1:9" x14ac:dyDescent="0.25">
      <c r="A118" s="17"/>
      <c r="B118" s="13"/>
      <c r="C118" s="13"/>
      <c r="D118" s="14"/>
      <c r="E118" s="13"/>
      <c r="F118" s="13"/>
      <c r="G118" s="13"/>
      <c r="H118" s="15"/>
      <c r="I118" s="16"/>
    </row>
    <row r="119" spans="1:9" x14ac:dyDescent="0.25">
      <c r="A119" s="17">
        <v>24</v>
      </c>
      <c r="B119" s="13" t="s">
        <v>69</v>
      </c>
      <c r="C119" s="13" t="s">
        <v>171</v>
      </c>
      <c r="D119" s="14">
        <v>1950</v>
      </c>
      <c r="E119" s="13" t="s">
        <v>43</v>
      </c>
      <c r="F119" s="13">
        <v>1</v>
      </c>
      <c r="G119" s="13" t="s">
        <v>37</v>
      </c>
      <c r="H119" s="15">
        <v>3.7337962962962962E-2</v>
      </c>
      <c r="I119" s="16">
        <f>(33300/3226)*3.6</f>
        <v>37.160570365778057</v>
      </c>
    </row>
    <row r="120" spans="1:9" x14ac:dyDescent="0.25">
      <c r="A120" s="17">
        <v>24</v>
      </c>
      <c r="B120" s="13" t="s">
        <v>172</v>
      </c>
      <c r="C120" s="13" t="s">
        <v>171</v>
      </c>
      <c r="D120" s="14">
        <v>1971</v>
      </c>
      <c r="E120" s="13" t="s">
        <v>43</v>
      </c>
      <c r="F120" s="13">
        <v>1</v>
      </c>
      <c r="G120" s="13" t="s">
        <v>37</v>
      </c>
      <c r="H120" s="15">
        <v>3.7337962962962962E-2</v>
      </c>
      <c r="I120" s="16">
        <f t="shared" ref="I120:I122" si="23">(33300/3226)*3.6</f>
        <v>37.160570365778057</v>
      </c>
    </row>
    <row r="121" spans="1:9" x14ac:dyDescent="0.25">
      <c r="A121" s="17">
        <v>24</v>
      </c>
      <c r="B121" s="13" t="s">
        <v>66</v>
      </c>
      <c r="C121" s="13" t="s">
        <v>171</v>
      </c>
      <c r="D121" s="14">
        <v>1967</v>
      </c>
      <c r="E121" s="13" t="s">
        <v>67</v>
      </c>
      <c r="F121" s="13">
        <v>1</v>
      </c>
      <c r="G121" s="13" t="s">
        <v>37</v>
      </c>
      <c r="H121" s="15">
        <v>3.7337962962962962E-2</v>
      </c>
      <c r="I121" s="16">
        <f t="shared" si="23"/>
        <v>37.160570365778057</v>
      </c>
    </row>
    <row r="122" spans="1:9" x14ac:dyDescent="0.25">
      <c r="A122" s="17">
        <v>24</v>
      </c>
      <c r="B122" s="13" t="s">
        <v>68</v>
      </c>
      <c r="C122" s="13" t="s">
        <v>171</v>
      </c>
      <c r="D122" s="14">
        <v>1996</v>
      </c>
      <c r="E122" s="13" t="s">
        <v>67</v>
      </c>
      <c r="F122" s="13">
        <v>1</v>
      </c>
      <c r="G122" s="13" t="s">
        <v>37</v>
      </c>
      <c r="H122" s="15">
        <v>3.7337962962962962E-2</v>
      </c>
      <c r="I122" s="16">
        <f t="shared" si="23"/>
        <v>37.160570365778057</v>
      </c>
    </row>
  </sheetData>
  <pageMargins left="0.70866141732283472" right="0.70866141732283472" top="0.78740157480314965" bottom="0.78740157480314965" header="0.31496062992125984" footer="0.31496062992125984"/>
  <pageSetup paperSize="9" scale="82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workbookViewId="0">
      <pane ySplit="3" topLeftCell="A4" activePane="bottomLeft" state="frozen"/>
      <selection pane="bottomLeft" activeCell="E15" sqref="E15"/>
    </sheetView>
  </sheetViews>
  <sheetFormatPr defaultRowHeight="15" x14ac:dyDescent="0.25"/>
  <cols>
    <col min="1" max="1" width="5" style="13" customWidth="1"/>
    <col min="2" max="2" width="18.140625" style="13" customWidth="1"/>
    <col min="3" max="3" width="29.28515625" style="13" hidden="1" customWidth="1"/>
    <col min="4" max="4" width="6.42578125" style="14" bestFit="1" customWidth="1"/>
    <col min="5" max="5" width="26.85546875" style="13" customWidth="1"/>
    <col min="6" max="6" width="4.42578125" style="13" customWidth="1"/>
    <col min="7" max="7" width="8.7109375" style="13" customWidth="1"/>
    <col min="8" max="8" width="7.7109375" style="13" customWidth="1"/>
    <col min="9" max="9" width="5.28515625" style="13" customWidth="1"/>
    <col min="10" max="10" width="10.85546875" style="13" customWidth="1"/>
    <col min="11" max="11" width="10.140625" style="13" customWidth="1"/>
    <col min="12" max="12" width="12.42578125" style="13" customWidth="1"/>
    <col min="13" max="16384" width="9.140625" style="13"/>
  </cols>
  <sheetData>
    <row r="1" spans="1:12" ht="18.75" x14ac:dyDescent="0.3">
      <c r="A1" s="22" t="s">
        <v>81</v>
      </c>
    </row>
    <row r="3" spans="1:12" x14ac:dyDescent="0.25">
      <c r="A3" s="19" t="s">
        <v>3</v>
      </c>
      <c r="B3" s="20" t="s">
        <v>75</v>
      </c>
      <c r="C3" s="20" t="s">
        <v>7</v>
      </c>
      <c r="D3" s="19" t="s">
        <v>6</v>
      </c>
      <c r="E3" s="20" t="s">
        <v>76</v>
      </c>
      <c r="F3" s="20" t="s">
        <v>8</v>
      </c>
      <c r="G3" s="28" t="s">
        <v>77</v>
      </c>
      <c r="H3" s="20" t="s">
        <v>9</v>
      </c>
      <c r="I3" s="19" t="s">
        <v>74</v>
      </c>
      <c r="J3" s="20" t="s">
        <v>78</v>
      </c>
      <c r="K3" s="19" t="s">
        <v>79</v>
      </c>
      <c r="L3" s="19" t="s">
        <v>80</v>
      </c>
    </row>
    <row r="4" spans="1:12" x14ac:dyDescent="0.25">
      <c r="A4" s="14">
        <v>1</v>
      </c>
      <c r="B4" s="13" t="s">
        <v>147</v>
      </c>
      <c r="C4" s="13" t="s">
        <v>145</v>
      </c>
      <c r="D4" s="14">
        <v>1995</v>
      </c>
      <c r="E4" s="13" t="s">
        <v>141</v>
      </c>
      <c r="F4" s="13">
        <v>10</v>
      </c>
      <c r="G4" s="27" t="s">
        <v>183</v>
      </c>
      <c r="H4" s="15">
        <v>3.0104166666666668E-2</v>
      </c>
      <c r="I4" s="26">
        <f>2018-D4</f>
        <v>23</v>
      </c>
      <c r="J4" s="14">
        <v>100</v>
      </c>
      <c r="K4" s="14">
        <v>9</v>
      </c>
      <c r="L4" s="21">
        <f>SUM(J4:K4)</f>
        <v>109</v>
      </c>
    </row>
    <row r="5" spans="1:12" x14ac:dyDescent="0.25">
      <c r="A5" s="14">
        <v>2</v>
      </c>
      <c r="B5" s="13" t="s">
        <v>148</v>
      </c>
      <c r="C5" s="13" t="s">
        <v>149</v>
      </c>
      <c r="D5" s="14">
        <v>1996</v>
      </c>
      <c r="E5" s="13" t="s">
        <v>149</v>
      </c>
      <c r="F5" s="13">
        <v>8</v>
      </c>
      <c r="G5" s="27" t="s">
        <v>183</v>
      </c>
      <c r="H5" s="15">
        <v>3.0405092592592591E-2</v>
      </c>
      <c r="I5" s="26">
        <f>2018-D5</f>
        <v>22</v>
      </c>
      <c r="J5" s="14">
        <v>90</v>
      </c>
      <c r="K5" s="14">
        <v>8</v>
      </c>
      <c r="L5" s="21">
        <f t="shared" ref="L5:L12" si="0">SUM(J5:K5)</f>
        <v>98</v>
      </c>
    </row>
    <row r="6" spans="1:12" x14ac:dyDescent="0.25">
      <c r="A6" s="14">
        <v>2</v>
      </c>
      <c r="B6" s="13" t="s">
        <v>42</v>
      </c>
      <c r="C6" s="13" t="s">
        <v>149</v>
      </c>
      <c r="D6" s="14">
        <v>1992</v>
      </c>
      <c r="E6" s="13" t="s">
        <v>149</v>
      </c>
      <c r="F6" s="13">
        <v>8</v>
      </c>
      <c r="G6" s="27" t="s">
        <v>183</v>
      </c>
      <c r="H6" s="15">
        <v>3.0405092592592591E-2</v>
      </c>
      <c r="I6" s="26">
        <f>2018-D6</f>
        <v>26</v>
      </c>
      <c r="J6" s="14">
        <v>90</v>
      </c>
      <c r="K6" s="14">
        <v>8</v>
      </c>
      <c r="L6" s="21">
        <f t="shared" si="0"/>
        <v>98</v>
      </c>
    </row>
    <row r="7" spans="1:12" x14ac:dyDescent="0.25">
      <c r="A7" s="14">
        <v>4</v>
      </c>
      <c r="B7" s="13" t="s">
        <v>16</v>
      </c>
      <c r="C7" s="13" t="s">
        <v>30</v>
      </c>
      <c r="D7" s="14">
        <v>1996</v>
      </c>
      <c r="E7" s="13" t="s">
        <v>13</v>
      </c>
      <c r="F7" s="13">
        <v>23</v>
      </c>
      <c r="G7" s="27" t="s">
        <v>183</v>
      </c>
      <c r="H7" s="15">
        <v>3.0810185185185187E-2</v>
      </c>
      <c r="I7" s="26">
        <f>2018-D7</f>
        <v>22</v>
      </c>
      <c r="J7" s="14">
        <v>70</v>
      </c>
      <c r="K7" s="14">
        <v>6</v>
      </c>
      <c r="L7" s="21">
        <f t="shared" si="0"/>
        <v>76</v>
      </c>
    </row>
    <row r="8" spans="1:12" x14ac:dyDescent="0.25">
      <c r="A8" s="14">
        <v>5</v>
      </c>
      <c r="B8" s="13" t="s">
        <v>88</v>
      </c>
      <c r="C8" s="13" t="s">
        <v>86</v>
      </c>
      <c r="D8" s="14">
        <v>1989</v>
      </c>
      <c r="E8" s="13" t="s">
        <v>87</v>
      </c>
      <c r="F8" s="13">
        <v>9</v>
      </c>
      <c r="G8" s="27" t="s">
        <v>183</v>
      </c>
      <c r="H8" s="15">
        <v>3.170138888888889E-2</v>
      </c>
      <c r="I8" s="26">
        <f>2018-D8</f>
        <v>29</v>
      </c>
      <c r="J8" s="14">
        <v>60</v>
      </c>
      <c r="K8" s="14">
        <v>5</v>
      </c>
      <c r="L8" s="21">
        <f t="shared" si="0"/>
        <v>65</v>
      </c>
    </row>
    <row r="9" spans="1:12" x14ac:dyDescent="0.25">
      <c r="A9" s="14">
        <v>6</v>
      </c>
      <c r="B9" s="13" t="s">
        <v>98</v>
      </c>
      <c r="C9" s="13" t="s">
        <v>96</v>
      </c>
      <c r="D9" s="14">
        <v>1994</v>
      </c>
      <c r="E9" s="13" t="s">
        <v>18</v>
      </c>
      <c r="F9" s="13">
        <v>18</v>
      </c>
      <c r="G9" s="27" t="s">
        <v>183</v>
      </c>
      <c r="H9" s="15">
        <v>3.3472222222222223E-2</v>
      </c>
      <c r="I9" s="26">
        <f>2018-D9</f>
        <v>24</v>
      </c>
      <c r="J9" s="14">
        <v>55</v>
      </c>
      <c r="K9" s="14">
        <v>4</v>
      </c>
      <c r="L9" s="21">
        <f t="shared" si="0"/>
        <v>59</v>
      </c>
    </row>
    <row r="10" spans="1:12" x14ac:dyDescent="0.25">
      <c r="A10" s="14">
        <v>7</v>
      </c>
      <c r="B10" s="13" t="s">
        <v>103</v>
      </c>
      <c r="C10" s="13" t="s">
        <v>182</v>
      </c>
      <c r="D10" s="14">
        <v>1992</v>
      </c>
      <c r="E10" s="13" t="s">
        <v>49</v>
      </c>
      <c r="F10" s="13">
        <v>12</v>
      </c>
      <c r="G10" s="27" t="s">
        <v>183</v>
      </c>
      <c r="H10" s="15">
        <v>3.3715277777777775E-2</v>
      </c>
      <c r="I10" s="26">
        <f>2018-D10</f>
        <v>26</v>
      </c>
      <c r="J10" s="14">
        <v>50</v>
      </c>
      <c r="K10" s="14">
        <v>3</v>
      </c>
      <c r="L10" s="21">
        <f t="shared" si="0"/>
        <v>53</v>
      </c>
    </row>
    <row r="11" spans="1:12" x14ac:dyDescent="0.25">
      <c r="A11" s="14">
        <v>8</v>
      </c>
      <c r="B11" s="13" t="s">
        <v>68</v>
      </c>
      <c r="C11" s="13" t="s">
        <v>174</v>
      </c>
      <c r="D11" s="14">
        <v>1996</v>
      </c>
      <c r="E11" s="13" t="s">
        <v>67</v>
      </c>
      <c r="F11" s="13">
        <v>1</v>
      </c>
      <c r="G11" s="27" t="s">
        <v>183</v>
      </c>
      <c r="H11" s="15">
        <v>3.7337962962962962E-2</v>
      </c>
      <c r="I11" s="26">
        <f>2018-D11</f>
        <v>22</v>
      </c>
      <c r="J11" s="14">
        <v>45</v>
      </c>
      <c r="K11" s="14">
        <v>2</v>
      </c>
      <c r="L11" s="21">
        <f t="shared" si="0"/>
        <v>47</v>
      </c>
    </row>
    <row r="12" spans="1:12" x14ac:dyDescent="0.25">
      <c r="A12" s="14">
        <v>9</v>
      </c>
      <c r="B12" s="13" t="s">
        <v>114</v>
      </c>
      <c r="C12" s="13" t="s">
        <v>33</v>
      </c>
      <c r="D12" s="14">
        <v>1989</v>
      </c>
      <c r="E12" s="13" t="s">
        <v>13</v>
      </c>
      <c r="F12" s="13">
        <v>21</v>
      </c>
      <c r="G12" s="27" t="s">
        <v>183</v>
      </c>
      <c r="H12" s="15">
        <v>3.847222222222222E-2</v>
      </c>
      <c r="I12" s="26">
        <f>2018-D12</f>
        <v>29</v>
      </c>
      <c r="J12" s="14">
        <v>40</v>
      </c>
      <c r="K12" s="14">
        <v>1</v>
      </c>
      <c r="L12" s="21">
        <f t="shared" si="0"/>
        <v>41</v>
      </c>
    </row>
    <row r="13" spans="1:12" x14ac:dyDescent="0.25">
      <c r="A13" s="21"/>
      <c r="B13" s="25"/>
      <c r="C13" s="25"/>
      <c r="D13" s="21"/>
      <c r="E13" s="25"/>
      <c r="F13" s="25"/>
      <c r="G13" s="25"/>
      <c r="H13" s="25"/>
      <c r="I13" s="21"/>
      <c r="J13" s="21"/>
      <c r="K13" s="21"/>
      <c r="L13" s="21"/>
    </row>
    <row r="14" spans="1:12" x14ac:dyDescent="0.25">
      <c r="A14" s="14">
        <v>1</v>
      </c>
      <c r="B14" s="13" t="s">
        <v>35</v>
      </c>
      <c r="C14" s="13" t="s">
        <v>175</v>
      </c>
      <c r="D14" s="14">
        <v>1984</v>
      </c>
      <c r="E14" s="13" t="s">
        <v>36</v>
      </c>
      <c r="F14" s="13">
        <v>5</v>
      </c>
      <c r="G14" s="27" t="s">
        <v>184</v>
      </c>
      <c r="H14" s="15">
        <v>2.9699074074074072E-2</v>
      </c>
      <c r="I14" s="26">
        <f>2018-D14</f>
        <v>34</v>
      </c>
      <c r="J14" s="14">
        <v>100</v>
      </c>
      <c r="K14" s="14">
        <v>22</v>
      </c>
      <c r="L14" s="21">
        <f>SUM(J14:K14)</f>
        <v>122</v>
      </c>
    </row>
    <row r="15" spans="1:12" x14ac:dyDescent="0.25">
      <c r="A15" s="14">
        <v>1</v>
      </c>
      <c r="B15" s="13" t="s">
        <v>176</v>
      </c>
      <c r="C15" s="13" t="s">
        <v>175</v>
      </c>
      <c r="D15" s="14">
        <v>1980</v>
      </c>
      <c r="E15" s="13" t="s">
        <v>53</v>
      </c>
      <c r="F15" s="13">
        <v>5</v>
      </c>
      <c r="G15" s="27" t="s">
        <v>184</v>
      </c>
      <c r="H15" s="15">
        <v>2.9699074074074072E-2</v>
      </c>
      <c r="I15" s="26">
        <f>2018-D15</f>
        <v>38</v>
      </c>
      <c r="J15" s="14">
        <v>100</v>
      </c>
      <c r="K15" s="14">
        <v>22</v>
      </c>
      <c r="L15" s="21">
        <f t="shared" ref="L15:L35" si="1">SUM(J15:K15)</f>
        <v>122</v>
      </c>
    </row>
    <row r="16" spans="1:12" s="14" customFormat="1" ht="13.5" customHeight="1" x14ac:dyDescent="0.25">
      <c r="A16" s="14">
        <v>1</v>
      </c>
      <c r="B16" s="13" t="s">
        <v>143</v>
      </c>
      <c r="C16" s="13" t="s">
        <v>175</v>
      </c>
      <c r="D16" s="14">
        <v>1984</v>
      </c>
      <c r="E16" s="13" t="s">
        <v>49</v>
      </c>
      <c r="F16" s="13">
        <v>5</v>
      </c>
      <c r="G16" s="27" t="s">
        <v>184</v>
      </c>
      <c r="H16" s="15">
        <v>2.9699074074074072E-2</v>
      </c>
      <c r="I16" s="26">
        <f>2018-D16</f>
        <v>34</v>
      </c>
      <c r="J16" s="14">
        <v>100</v>
      </c>
      <c r="K16" s="14">
        <v>22</v>
      </c>
      <c r="L16" s="21">
        <f t="shared" si="1"/>
        <v>122</v>
      </c>
    </row>
    <row r="17" spans="1:12" x14ac:dyDescent="0.25">
      <c r="A17" s="14">
        <v>4</v>
      </c>
      <c r="B17" s="13" t="s">
        <v>144</v>
      </c>
      <c r="C17" s="13" t="s">
        <v>145</v>
      </c>
      <c r="D17" s="14">
        <v>1986</v>
      </c>
      <c r="E17" s="13" t="s">
        <v>141</v>
      </c>
      <c r="F17" s="13">
        <v>10</v>
      </c>
      <c r="G17" s="27" t="s">
        <v>184</v>
      </c>
      <c r="H17" s="15">
        <v>3.0104166666666668E-2</v>
      </c>
      <c r="I17" s="26">
        <f>2018-D17</f>
        <v>32</v>
      </c>
      <c r="J17" s="14">
        <v>70</v>
      </c>
      <c r="K17" s="14">
        <v>19</v>
      </c>
      <c r="L17" s="21">
        <f t="shared" si="1"/>
        <v>89</v>
      </c>
    </row>
    <row r="18" spans="1:12" x14ac:dyDescent="0.25">
      <c r="A18" s="14">
        <v>5</v>
      </c>
      <c r="B18" s="13" t="s">
        <v>150</v>
      </c>
      <c r="C18" s="13" t="s">
        <v>149</v>
      </c>
      <c r="D18" s="14">
        <v>1987</v>
      </c>
      <c r="E18" s="13" t="s">
        <v>149</v>
      </c>
      <c r="F18" s="13">
        <v>8</v>
      </c>
      <c r="G18" s="27" t="s">
        <v>184</v>
      </c>
      <c r="H18" s="15">
        <v>3.0405092592592591E-2</v>
      </c>
      <c r="I18" s="26">
        <f>2018-D18</f>
        <v>31</v>
      </c>
      <c r="J18" s="14">
        <v>60</v>
      </c>
      <c r="K18" s="14">
        <v>18</v>
      </c>
      <c r="L18" s="21">
        <f t="shared" si="1"/>
        <v>78</v>
      </c>
    </row>
    <row r="19" spans="1:12" x14ac:dyDescent="0.25">
      <c r="A19" s="14">
        <v>6</v>
      </c>
      <c r="B19" s="13" t="s">
        <v>38</v>
      </c>
      <c r="C19" s="13" t="s">
        <v>175</v>
      </c>
      <c r="D19" s="14">
        <v>1987</v>
      </c>
      <c r="E19" s="13" t="s">
        <v>36</v>
      </c>
      <c r="F19" s="13">
        <v>5</v>
      </c>
      <c r="G19" s="27" t="s">
        <v>184</v>
      </c>
      <c r="H19" s="15">
        <v>3.1157407407407408E-2</v>
      </c>
      <c r="I19" s="26">
        <f>2018-D19</f>
        <v>31</v>
      </c>
      <c r="J19" s="14">
        <v>55</v>
      </c>
      <c r="K19" s="14">
        <v>17</v>
      </c>
      <c r="L19" s="21">
        <f t="shared" si="1"/>
        <v>72</v>
      </c>
    </row>
    <row r="20" spans="1:12" x14ac:dyDescent="0.25">
      <c r="A20" s="14">
        <v>7</v>
      </c>
      <c r="B20" s="13" t="s">
        <v>153</v>
      </c>
      <c r="C20" s="13" t="s">
        <v>152</v>
      </c>
      <c r="D20" s="14">
        <v>1984</v>
      </c>
      <c r="E20" s="13" t="s">
        <v>154</v>
      </c>
      <c r="F20" s="13">
        <v>6</v>
      </c>
      <c r="G20" s="27" t="s">
        <v>184</v>
      </c>
      <c r="H20" s="15">
        <v>3.1215277777777783E-2</v>
      </c>
      <c r="I20" s="26">
        <f>2018-D20</f>
        <v>34</v>
      </c>
      <c r="J20" s="14">
        <v>50</v>
      </c>
      <c r="K20" s="14">
        <v>16</v>
      </c>
      <c r="L20" s="21">
        <f t="shared" si="1"/>
        <v>66</v>
      </c>
    </row>
    <row r="21" spans="1:12" x14ac:dyDescent="0.25">
      <c r="A21" s="14">
        <v>7</v>
      </c>
      <c r="B21" s="13" t="s">
        <v>62</v>
      </c>
      <c r="C21" s="13" t="s">
        <v>152</v>
      </c>
      <c r="D21" s="14">
        <v>1986</v>
      </c>
      <c r="E21" s="13" t="s">
        <v>155</v>
      </c>
      <c r="F21" s="13">
        <v>6</v>
      </c>
      <c r="G21" s="27" t="s">
        <v>184</v>
      </c>
      <c r="H21" s="15">
        <v>3.1215277777777783E-2</v>
      </c>
      <c r="I21" s="26">
        <f>2018-D21</f>
        <v>32</v>
      </c>
      <c r="J21" s="14">
        <v>50</v>
      </c>
      <c r="K21" s="14">
        <v>16</v>
      </c>
      <c r="L21" s="21">
        <f t="shared" si="1"/>
        <v>66</v>
      </c>
    </row>
    <row r="22" spans="1:12" x14ac:dyDescent="0.25">
      <c r="A22" s="14">
        <v>9</v>
      </c>
      <c r="B22" s="13" t="s">
        <v>47</v>
      </c>
      <c r="C22" s="13" t="s">
        <v>48</v>
      </c>
      <c r="D22" s="14">
        <v>1981</v>
      </c>
      <c r="E22" s="13" t="s">
        <v>49</v>
      </c>
      <c r="F22" s="13">
        <v>7</v>
      </c>
      <c r="G22" s="27" t="s">
        <v>184</v>
      </c>
      <c r="H22" s="15">
        <v>3.1875000000000001E-2</v>
      </c>
      <c r="I22" s="26">
        <f>2018-D22</f>
        <v>37</v>
      </c>
      <c r="J22" s="14">
        <v>40</v>
      </c>
      <c r="K22" s="14">
        <v>14</v>
      </c>
      <c r="L22" s="21">
        <f t="shared" si="1"/>
        <v>54</v>
      </c>
    </row>
    <row r="23" spans="1:12" x14ac:dyDescent="0.25">
      <c r="A23" s="14">
        <v>10</v>
      </c>
      <c r="B23" s="13" t="s">
        <v>159</v>
      </c>
      <c r="C23" s="13" t="s">
        <v>157</v>
      </c>
      <c r="D23" s="14">
        <v>1979</v>
      </c>
      <c r="E23" s="13" t="s">
        <v>43</v>
      </c>
      <c r="F23" s="13">
        <v>14</v>
      </c>
      <c r="G23" s="27" t="s">
        <v>184</v>
      </c>
      <c r="H23" s="15">
        <v>3.2743055555555553E-2</v>
      </c>
      <c r="I23" s="26">
        <f>2018-D23</f>
        <v>39</v>
      </c>
      <c r="J23" s="14">
        <v>35</v>
      </c>
      <c r="K23" s="14">
        <v>13</v>
      </c>
      <c r="L23" s="21">
        <f t="shared" si="1"/>
        <v>48</v>
      </c>
    </row>
    <row r="24" spans="1:12" x14ac:dyDescent="0.25">
      <c r="A24" s="14">
        <v>11</v>
      </c>
      <c r="B24" s="13" t="s">
        <v>20</v>
      </c>
      <c r="C24" s="13" t="s">
        <v>21</v>
      </c>
      <c r="D24" s="14">
        <v>1981</v>
      </c>
      <c r="E24" s="13" t="s">
        <v>13</v>
      </c>
      <c r="F24" s="13">
        <v>22</v>
      </c>
      <c r="G24" s="27" t="s">
        <v>184</v>
      </c>
      <c r="H24" s="15">
        <v>3.3090277777777781E-2</v>
      </c>
      <c r="I24" s="26">
        <f>2018-D24</f>
        <v>37</v>
      </c>
      <c r="J24" s="14">
        <v>30</v>
      </c>
      <c r="K24" s="14">
        <v>12</v>
      </c>
      <c r="L24" s="21">
        <f t="shared" si="1"/>
        <v>42</v>
      </c>
    </row>
    <row r="25" spans="1:12" x14ac:dyDescent="0.25">
      <c r="A25" s="14">
        <v>12</v>
      </c>
      <c r="B25" s="13" t="s">
        <v>161</v>
      </c>
      <c r="C25" s="13" t="s">
        <v>160</v>
      </c>
      <c r="D25" s="14">
        <v>1979</v>
      </c>
      <c r="E25" s="13" t="s">
        <v>43</v>
      </c>
      <c r="F25" s="13">
        <v>15</v>
      </c>
      <c r="G25" s="27" t="s">
        <v>184</v>
      </c>
      <c r="H25" s="15">
        <v>3.3125000000000002E-2</v>
      </c>
      <c r="I25" s="26">
        <f>2018-D25</f>
        <v>39</v>
      </c>
      <c r="J25" s="14">
        <v>25</v>
      </c>
      <c r="K25" s="14">
        <v>11</v>
      </c>
      <c r="L25" s="21">
        <f t="shared" si="1"/>
        <v>36</v>
      </c>
    </row>
    <row r="26" spans="1:12" x14ac:dyDescent="0.25">
      <c r="A26" s="14">
        <v>13</v>
      </c>
      <c r="B26" s="13" t="s">
        <v>25</v>
      </c>
      <c r="C26" s="13" t="s">
        <v>96</v>
      </c>
      <c r="D26" s="14">
        <v>1979</v>
      </c>
      <c r="E26" s="13" t="s">
        <v>18</v>
      </c>
      <c r="F26" s="13">
        <v>18</v>
      </c>
      <c r="G26" s="27" t="s">
        <v>184</v>
      </c>
      <c r="H26" s="15">
        <v>3.3472222222222223E-2</v>
      </c>
      <c r="I26" s="26">
        <f>2018-D26</f>
        <v>39</v>
      </c>
      <c r="J26" s="14">
        <v>20</v>
      </c>
      <c r="K26" s="14">
        <v>10</v>
      </c>
      <c r="L26" s="21">
        <f t="shared" si="1"/>
        <v>30</v>
      </c>
    </row>
    <row r="27" spans="1:12" x14ac:dyDescent="0.25">
      <c r="A27" s="14">
        <v>13</v>
      </c>
      <c r="B27" s="13" t="s">
        <v>97</v>
      </c>
      <c r="C27" s="13" t="s">
        <v>96</v>
      </c>
      <c r="D27" s="14">
        <v>1982</v>
      </c>
      <c r="E27" s="13" t="s">
        <v>18</v>
      </c>
      <c r="F27" s="13">
        <v>18</v>
      </c>
      <c r="G27" s="27" t="s">
        <v>184</v>
      </c>
      <c r="H27" s="15">
        <v>3.3472222222222223E-2</v>
      </c>
      <c r="I27" s="26">
        <f>2018-D27</f>
        <v>36</v>
      </c>
      <c r="J27" s="14">
        <v>20</v>
      </c>
      <c r="K27" s="14">
        <v>10</v>
      </c>
      <c r="L27" s="21">
        <f t="shared" si="1"/>
        <v>30</v>
      </c>
    </row>
    <row r="28" spans="1:12" x14ac:dyDescent="0.25">
      <c r="A28" s="14">
        <v>15</v>
      </c>
      <c r="B28" s="13" t="s">
        <v>99</v>
      </c>
      <c r="C28" s="13" t="s">
        <v>102</v>
      </c>
      <c r="D28" s="14">
        <v>1987</v>
      </c>
      <c r="E28" s="13" t="s">
        <v>87</v>
      </c>
      <c r="F28" s="13">
        <v>11</v>
      </c>
      <c r="G28" s="27" t="s">
        <v>184</v>
      </c>
      <c r="H28" s="15">
        <v>3.3530092592592591E-2</v>
      </c>
      <c r="I28" s="26">
        <f>2018-D28</f>
        <v>31</v>
      </c>
      <c r="J28" s="14">
        <v>10</v>
      </c>
      <c r="K28" s="14">
        <v>8</v>
      </c>
      <c r="L28" s="21">
        <f t="shared" si="1"/>
        <v>18</v>
      </c>
    </row>
    <row r="29" spans="1:12" x14ac:dyDescent="0.25">
      <c r="A29" s="14">
        <v>16</v>
      </c>
      <c r="B29" s="13" t="s">
        <v>151</v>
      </c>
      <c r="C29" s="13" t="s">
        <v>149</v>
      </c>
      <c r="D29" s="14">
        <v>1983</v>
      </c>
      <c r="E29" s="13" t="s">
        <v>149</v>
      </c>
      <c r="F29" s="13">
        <v>8</v>
      </c>
      <c r="G29" s="27" t="s">
        <v>184</v>
      </c>
      <c r="H29" s="15">
        <v>3.3622685185185179E-2</v>
      </c>
      <c r="I29" s="26">
        <f>2018-D29</f>
        <v>35</v>
      </c>
      <c r="J29" s="14">
        <v>0</v>
      </c>
      <c r="K29" s="14">
        <v>7</v>
      </c>
      <c r="L29" s="21">
        <f t="shared" si="1"/>
        <v>7</v>
      </c>
    </row>
    <row r="30" spans="1:12" x14ac:dyDescent="0.25">
      <c r="A30" s="14">
        <v>17</v>
      </c>
      <c r="B30" s="13" t="s">
        <v>26</v>
      </c>
      <c r="C30" s="13" t="s">
        <v>182</v>
      </c>
      <c r="D30" s="14">
        <v>1987</v>
      </c>
      <c r="E30" s="13" t="s">
        <v>106</v>
      </c>
      <c r="F30" s="13">
        <v>12</v>
      </c>
      <c r="G30" s="27" t="s">
        <v>184</v>
      </c>
      <c r="H30" s="15">
        <v>3.3715277777777775E-2</v>
      </c>
      <c r="I30" s="26">
        <f>2018-D30</f>
        <v>31</v>
      </c>
      <c r="J30" s="14">
        <v>0</v>
      </c>
      <c r="K30" s="14">
        <v>6</v>
      </c>
      <c r="L30" s="21">
        <f t="shared" si="1"/>
        <v>6</v>
      </c>
    </row>
    <row r="31" spans="1:12" x14ac:dyDescent="0.25">
      <c r="A31" s="14">
        <v>18</v>
      </c>
      <c r="B31" s="13" t="s">
        <v>165</v>
      </c>
      <c r="C31" s="13" t="s">
        <v>164</v>
      </c>
      <c r="D31" s="14">
        <v>1984</v>
      </c>
      <c r="E31" s="13" t="s">
        <v>41</v>
      </c>
      <c r="F31" s="13">
        <v>17</v>
      </c>
      <c r="G31" s="27" t="s">
        <v>184</v>
      </c>
      <c r="H31" s="18">
        <v>3.3726851851851855E-2</v>
      </c>
      <c r="I31" s="26">
        <f>2018-D31</f>
        <v>34</v>
      </c>
      <c r="J31" s="14">
        <v>0</v>
      </c>
      <c r="K31" s="14">
        <v>5</v>
      </c>
      <c r="L31" s="21">
        <f t="shared" si="1"/>
        <v>5</v>
      </c>
    </row>
    <row r="32" spans="1:12" x14ac:dyDescent="0.25">
      <c r="A32" s="14">
        <v>19</v>
      </c>
      <c r="B32" s="13" t="s">
        <v>59</v>
      </c>
      <c r="C32" s="13" t="s">
        <v>60</v>
      </c>
      <c r="D32" s="14">
        <v>1981</v>
      </c>
      <c r="E32" s="13" t="s">
        <v>60</v>
      </c>
      <c r="F32" s="13">
        <v>2</v>
      </c>
      <c r="G32" s="27" t="s">
        <v>184</v>
      </c>
      <c r="H32" s="15">
        <v>3.425925925925926E-2</v>
      </c>
      <c r="I32" s="26">
        <f>2018-D32</f>
        <v>37</v>
      </c>
      <c r="J32" s="14">
        <v>0</v>
      </c>
      <c r="K32" s="14">
        <v>4</v>
      </c>
      <c r="L32" s="21">
        <f t="shared" si="1"/>
        <v>4</v>
      </c>
    </row>
    <row r="33" spans="1:12" x14ac:dyDescent="0.25">
      <c r="A33" s="14">
        <v>19</v>
      </c>
      <c r="B33" s="13" t="s">
        <v>57</v>
      </c>
      <c r="C33" s="13" t="s">
        <v>60</v>
      </c>
      <c r="D33" s="14">
        <v>1982</v>
      </c>
      <c r="E33" s="13" t="s">
        <v>60</v>
      </c>
      <c r="F33" s="13">
        <v>2</v>
      </c>
      <c r="G33" s="27" t="s">
        <v>184</v>
      </c>
      <c r="H33" s="15">
        <v>3.425925925925926E-2</v>
      </c>
      <c r="I33" s="26">
        <f>2018-D33</f>
        <v>36</v>
      </c>
      <c r="J33" s="14">
        <v>0</v>
      </c>
      <c r="K33" s="14">
        <v>4</v>
      </c>
      <c r="L33" s="21">
        <f t="shared" si="1"/>
        <v>4</v>
      </c>
    </row>
    <row r="34" spans="1:12" x14ac:dyDescent="0.25">
      <c r="A34" s="14">
        <v>21</v>
      </c>
      <c r="B34" s="13" t="s">
        <v>61</v>
      </c>
      <c r="C34" s="13" t="s">
        <v>60</v>
      </c>
      <c r="D34" s="14">
        <v>1982</v>
      </c>
      <c r="E34" s="13" t="s">
        <v>60</v>
      </c>
      <c r="F34" s="13">
        <v>2</v>
      </c>
      <c r="G34" s="27" t="s">
        <v>184</v>
      </c>
      <c r="H34" s="15">
        <v>3.6979166666666667E-2</v>
      </c>
      <c r="I34" s="26">
        <f>2018-D34</f>
        <v>36</v>
      </c>
      <c r="J34" s="14">
        <v>0</v>
      </c>
      <c r="K34" s="14">
        <v>2</v>
      </c>
      <c r="L34" s="21">
        <f t="shared" si="1"/>
        <v>2</v>
      </c>
    </row>
    <row r="35" spans="1:12" x14ac:dyDescent="0.25">
      <c r="A35" s="14">
        <v>22</v>
      </c>
      <c r="B35" s="13" t="s">
        <v>181</v>
      </c>
      <c r="C35" s="13" t="s">
        <v>120</v>
      </c>
      <c r="D35" s="14">
        <v>1981</v>
      </c>
      <c r="E35" s="13" t="s">
        <v>126</v>
      </c>
      <c r="F35" s="13">
        <v>24</v>
      </c>
      <c r="G35" s="27" t="s">
        <v>184</v>
      </c>
      <c r="H35" s="15">
        <v>3.7280092592592594E-2</v>
      </c>
      <c r="I35" s="26">
        <f>2018-D35</f>
        <v>37</v>
      </c>
      <c r="J35" s="14">
        <v>0</v>
      </c>
      <c r="K35" s="14">
        <v>1</v>
      </c>
      <c r="L35" s="21">
        <f t="shared" si="1"/>
        <v>1</v>
      </c>
    </row>
    <row r="36" spans="1:12" x14ac:dyDescent="0.25">
      <c r="A36" s="14"/>
      <c r="H36" s="15"/>
      <c r="I36" s="26"/>
      <c r="J36" s="14"/>
      <c r="K36" s="14"/>
      <c r="L36" s="14"/>
    </row>
    <row r="37" spans="1:12" x14ac:dyDescent="0.25">
      <c r="A37" s="14">
        <v>1</v>
      </c>
      <c r="B37" s="13" t="s">
        <v>39</v>
      </c>
      <c r="C37" s="13" t="s">
        <v>145</v>
      </c>
      <c r="D37" s="14">
        <v>1976</v>
      </c>
      <c r="E37" s="13" t="s">
        <v>141</v>
      </c>
      <c r="F37" s="13">
        <v>10</v>
      </c>
      <c r="G37" s="27" t="s">
        <v>185</v>
      </c>
      <c r="H37" s="15">
        <v>3.0104166666666668E-2</v>
      </c>
      <c r="I37" s="26">
        <f>2018-D37</f>
        <v>42</v>
      </c>
      <c r="J37" s="14">
        <v>100</v>
      </c>
      <c r="K37" s="14">
        <v>35</v>
      </c>
      <c r="L37" s="21">
        <f>SUM(J37:K37)</f>
        <v>135</v>
      </c>
    </row>
    <row r="38" spans="1:12" x14ac:dyDescent="0.25">
      <c r="A38" s="14">
        <v>1</v>
      </c>
      <c r="B38" s="13" t="s">
        <v>146</v>
      </c>
      <c r="C38" s="13" t="s">
        <v>145</v>
      </c>
      <c r="D38" s="14">
        <v>1978</v>
      </c>
      <c r="E38" s="13" t="s">
        <v>141</v>
      </c>
      <c r="F38" s="13">
        <v>10</v>
      </c>
      <c r="G38" s="27" t="s">
        <v>185</v>
      </c>
      <c r="H38" s="15">
        <v>3.0104166666666668E-2</v>
      </c>
      <c r="I38" s="26">
        <f>2018-D38</f>
        <v>40</v>
      </c>
      <c r="J38" s="14">
        <v>100</v>
      </c>
      <c r="K38" s="14">
        <v>35</v>
      </c>
      <c r="L38" s="21">
        <f>SUM(J38:K38)</f>
        <v>135</v>
      </c>
    </row>
    <row r="39" spans="1:12" x14ac:dyDescent="0.25">
      <c r="A39" s="14">
        <v>3</v>
      </c>
      <c r="B39" s="13" t="s">
        <v>12</v>
      </c>
      <c r="C39" s="13" t="s">
        <v>30</v>
      </c>
      <c r="D39" s="14">
        <v>1971</v>
      </c>
      <c r="E39" s="13" t="s">
        <v>13</v>
      </c>
      <c r="F39" s="13">
        <v>23</v>
      </c>
      <c r="G39" s="27" t="s">
        <v>185</v>
      </c>
      <c r="H39" s="15">
        <v>3.0810185185185187E-2</v>
      </c>
      <c r="I39" s="26">
        <f>2018-D39</f>
        <v>47</v>
      </c>
      <c r="J39" s="14">
        <v>80</v>
      </c>
      <c r="K39" s="14">
        <v>33</v>
      </c>
      <c r="L39" s="21">
        <f t="shared" ref="L39:L71" si="2">SUM(J39:K39)</f>
        <v>113</v>
      </c>
    </row>
    <row r="40" spans="1:12" x14ac:dyDescent="0.25">
      <c r="A40" s="14">
        <v>3</v>
      </c>
      <c r="B40" s="13" t="s">
        <v>15</v>
      </c>
      <c r="C40" s="13" t="s">
        <v>30</v>
      </c>
      <c r="D40" s="14">
        <v>1969</v>
      </c>
      <c r="E40" s="13" t="s">
        <v>13</v>
      </c>
      <c r="F40" s="13">
        <v>23</v>
      </c>
      <c r="G40" s="27" t="s">
        <v>185</v>
      </c>
      <c r="H40" s="15">
        <v>3.0810185185185187E-2</v>
      </c>
      <c r="I40" s="26">
        <f>2018-D40</f>
        <v>49</v>
      </c>
      <c r="J40" s="14">
        <v>80</v>
      </c>
      <c r="K40" s="14">
        <v>33</v>
      </c>
      <c r="L40" s="21">
        <f t="shared" si="2"/>
        <v>113</v>
      </c>
    </row>
    <row r="41" spans="1:12" x14ac:dyDescent="0.25">
      <c r="A41" s="14">
        <v>5</v>
      </c>
      <c r="B41" s="13" t="s">
        <v>50</v>
      </c>
      <c r="C41" s="13" t="s">
        <v>152</v>
      </c>
      <c r="D41" s="14">
        <v>1974</v>
      </c>
      <c r="E41" s="13" t="s">
        <v>53</v>
      </c>
      <c r="F41" s="13">
        <v>6</v>
      </c>
      <c r="G41" s="27" t="s">
        <v>185</v>
      </c>
      <c r="H41" s="15">
        <v>3.1215277777777783E-2</v>
      </c>
      <c r="I41" s="26">
        <f>2018-D41</f>
        <v>44</v>
      </c>
      <c r="J41" s="14">
        <v>60</v>
      </c>
      <c r="K41" s="14">
        <v>31</v>
      </c>
      <c r="L41" s="21">
        <f t="shared" si="2"/>
        <v>91</v>
      </c>
    </row>
    <row r="42" spans="1:12" x14ac:dyDescent="0.25">
      <c r="A42" s="14">
        <v>5</v>
      </c>
      <c r="B42" s="13" t="s">
        <v>40</v>
      </c>
      <c r="C42" s="13" t="s">
        <v>152</v>
      </c>
      <c r="D42" s="14">
        <v>1970</v>
      </c>
      <c r="E42" s="13" t="s">
        <v>53</v>
      </c>
      <c r="F42" s="13">
        <v>6</v>
      </c>
      <c r="G42" s="27" t="s">
        <v>185</v>
      </c>
      <c r="H42" s="15">
        <v>3.1215277777777783E-2</v>
      </c>
      <c r="I42" s="26">
        <f>2018-D42</f>
        <v>48</v>
      </c>
      <c r="J42" s="14">
        <v>60</v>
      </c>
      <c r="K42" s="14">
        <v>31</v>
      </c>
      <c r="L42" s="21">
        <f t="shared" si="2"/>
        <v>91</v>
      </c>
    </row>
    <row r="43" spans="1:12" x14ac:dyDescent="0.25">
      <c r="A43" s="14">
        <v>7</v>
      </c>
      <c r="B43" s="13" t="s">
        <v>85</v>
      </c>
      <c r="C43" s="13" t="s">
        <v>86</v>
      </c>
      <c r="D43" s="14">
        <v>1973</v>
      </c>
      <c r="E43" s="13" t="s">
        <v>87</v>
      </c>
      <c r="F43" s="13">
        <v>9</v>
      </c>
      <c r="G43" s="27" t="s">
        <v>185</v>
      </c>
      <c r="H43" s="15">
        <v>3.170138888888889E-2</v>
      </c>
      <c r="I43" s="26">
        <f>2018-D43</f>
        <v>45</v>
      </c>
      <c r="J43" s="14">
        <v>50</v>
      </c>
      <c r="K43" s="14">
        <v>29</v>
      </c>
      <c r="L43" s="21">
        <f t="shared" si="2"/>
        <v>79</v>
      </c>
    </row>
    <row r="44" spans="1:12" x14ac:dyDescent="0.25">
      <c r="A44" s="14">
        <v>7</v>
      </c>
      <c r="B44" s="13" t="s">
        <v>89</v>
      </c>
      <c r="C44" s="13" t="s">
        <v>86</v>
      </c>
      <c r="D44" s="14">
        <v>1977</v>
      </c>
      <c r="E44" s="13" t="s">
        <v>87</v>
      </c>
      <c r="F44" s="13">
        <v>9</v>
      </c>
      <c r="G44" s="27" t="s">
        <v>185</v>
      </c>
      <c r="H44" s="15">
        <v>3.170138888888889E-2</v>
      </c>
      <c r="I44" s="26">
        <f>2018-D44</f>
        <v>41</v>
      </c>
      <c r="J44" s="14">
        <v>50</v>
      </c>
      <c r="K44" s="14">
        <v>29</v>
      </c>
      <c r="L44" s="21">
        <f t="shared" si="2"/>
        <v>79</v>
      </c>
    </row>
    <row r="45" spans="1:12" x14ac:dyDescent="0.25">
      <c r="A45" s="14">
        <v>9</v>
      </c>
      <c r="B45" s="13" t="s">
        <v>51</v>
      </c>
      <c r="C45" s="13" t="s">
        <v>48</v>
      </c>
      <c r="D45" s="14">
        <v>1971</v>
      </c>
      <c r="E45" s="13" t="s">
        <v>49</v>
      </c>
      <c r="F45" s="13">
        <v>7</v>
      </c>
      <c r="G45" s="27" t="s">
        <v>185</v>
      </c>
      <c r="H45" s="15">
        <v>3.1875000000000001E-2</v>
      </c>
      <c r="I45" s="26">
        <f>2018-D45</f>
        <v>47</v>
      </c>
      <c r="J45" s="14">
        <v>40</v>
      </c>
      <c r="K45" s="14">
        <v>27</v>
      </c>
      <c r="L45" s="21">
        <f t="shared" si="2"/>
        <v>67</v>
      </c>
    </row>
    <row r="46" spans="1:12" x14ac:dyDescent="0.25">
      <c r="A46" s="14">
        <v>10</v>
      </c>
      <c r="B46" s="13" t="s">
        <v>19</v>
      </c>
      <c r="C46" s="13" t="s">
        <v>90</v>
      </c>
      <c r="D46" s="14">
        <v>1975</v>
      </c>
      <c r="E46" s="13" t="s">
        <v>18</v>
      </c>
      <c r="F46" s="13">
        <v>19</v>
      </c>
      <c r="G46" s="27" t="s">
        <v>185</v>
      </c>
      <c r="H46" s="15">
        <v>3.1967592592592589E-2</v>
      </c>
      <c r="I46" s="26">
        <f>2018-D46</f>
        <v>43</v>
      </c>
      <c r="J46" s="14">
        <v>35</v>
      </c>
      <c r="K46" s="14">
        <v>26</v>
      </c>
      <c r="L46" s="21">
        <f t="shared" si="2"/>
        <v>61</v>
      </c>
    </row>
    <row r="47" spans="1:12" x14ac:dyDescent="0.25">
      <c r="A47" s="14">
        <v>10</v>
      </c>
      <c r="B47" s="13" t="s">
        <v>91</v>
      </c>
      <c r="C47" s="13" t="s">
        <v>90</v>
      </c>
      <c r="D47" s="14">
        <v>1977</v>
      </c>
      <c r="E47" s="13" t="s">
        <v>18</v>
      </c>
      <c r="F47" s="13">
        <v>19</v>
      </c>
      <c r="G47" s="27" t="s">
        <v>185</v>
      </c>
      <c r="H47" s="15">
        <v>3.1967592592592589E-2</v>
      </c>
      <c r="I47" s="26">
        <f>2018-D47</f>
        <v>41</v>
      </c>
      <c r="J47" s="14">
        <v>35</v>
      </c>
      <c r="K47" s="14">
        <v>26</v>
      </c>
      <c r="L47" s="21">
        <f t="shared" si="2"/>
        <v>61</v>
      </c>
    </row>
    <row r="48" spans="1:12" x14ac:dyDescent="0.25">
      <c r="A48" s="14">
        <v>10</v>
      </c>
      <c r="B48" s="13" t="s">
        <v>92</v>
      </c>
      <c r="C48" s="13" t="s">
        <v>90</v>
      </c>
      <c r="D48" s="14">
        <v>1976</v>
      </c>
      <c r="E48" s="13" t="s">
        <v>18</v>
      </c>
      <c r="F48" s="13">
        <v>19</v>
      </c>
      <c r="G48" s="27" t="s">
        <v>185</v>
      </c>
      <c r="H48" s="15">
        <v>3.1967592592592589E-2</v>
      </c>
      <c r="I48" s="26">
        <f>2018-D48</f>
        <v>42</v>
      </c>
      <c r="J48" s="14">
        <v>35</v>
      </c>
      <c r="K48" s="14">
        <v>26</v>
      </c>
      <c r="L48" s="21">
        <f t="shared" si="2"/>
        <v>61</v>
      </c>
    </row>
    <row r="49" spans="1:12" x14ac:dyDescent="0.25">
      <c r="A49" s="14">
        <v>13</v>
      </c>
      <c r="B49" s="13" t="s">
        <v>46</v>
      </c>
      <c r="C49" s="13" t="s">
        <v>157</v>
      </c>
      <c r="D49" s="14">
        <v>1978</v>
      </c>
      <c r="E49" s="13" t="s">
        <v>43</v>
      </c>
      <c r="F49" s="13">
        <v>14</v>
      </c>
      <c r="G49" s="27" t="s">
        <v>185</v>
      </c>
      <c r="H49" s="15">
        <v>3.2743055555555553E-2</v>
      </c>
      <c r="I49" s="26">
        <f>2018-D49</f>
        <v>40</v>
      </c>
      <c r="J49" s="14">
        <v>20</v>
      </c>
      <c r="K49" s="14">
        <v>23</v>
      </c>
      <c r="L49" s="21">
        <f t="shared" si="2"/>
        <v>43</v>
      </c>
    </row>
    <row r="50" spans="1:12" x14ac:dyDescent="0.25">
      <c r="A50" s="14">
        <v>13</v>
      </c>
      <c r="B50" s="13" t="s">
        <v>45</v>
      </c>
      <c r="C50" s="13" t="s">
        <v>157</v>
      </c>
      <c r="D50" s="14">
        <v>1973</v>
      </c>
      <c r="E50" s="13" t="s">
        <v>43</v>
      </c>
      <c r="F50" s="13">
        <v>14</v>
      </c>
      <c r="G50" s="27" t="s">
        <v>185</v>
      </c>
      <c r="H50" s="15">
        <v>3.2743055555555553E-2</v>
      </c>
      <c r="I50" s="26">
        <f>2018-D50</f>
        <v>45</v>
      </c>
      <c r="J50" s="14">
        <v>20</v>
      </c>
      <c r="K50" s="14">
        <v>23</v>
      </c>
      <c r="L50" s="21">
        <f t="shared" si="2"/>
        <v>43</v>
      </c>
    </row>
    <row r="51" spans="1:12" x14ac:dyDescent="0.25">
      <c r="A51" s="14">
        <v>15</v>
      </c>
      <c r="B51" s="13" t="s">
        <v>22</v>
      </c>
      <c r="C51" s="13" t="s">
        <v>21</v>
      </c>
      <c r="D51" s="14">
        <v>1971</v>
      </c>
      <c r="E51" s="13" t="s">
        <v>13</v>
      </c>
      <c r="F51" s="13">
        <v>22</v>
      </c>
      <c r="G51" s="27" t="s">
        <v>185</v>
      </c>
      <c r="H51" s="15">
        <v>3.3090277777777781E-2</v>
      </c>
      <c r="I51" s="26">
        <f>2018-D51</f>
        <v>47</v>
      </c>
      <c r="J51" s="14">
        <v>10</v>
      </c>
      <c r="K51" s="14">
        <v>21</v>
      </c>
      <c r="L51" s="21">
        <f t="shared" si="2"/>
        <v>31</v>
      </c>
    </row>
    <row r="52" spans="1:12" x14ac:dyDescent="0.25">
      <c r="A52" s="14">
        <v>15</v>
      </c>
      <c r="B52" s="13" t="s">
        <v>95</v>
      </c>
      <c r="C52" s="13" t="s">
        <v>21</v>
      </c>
      <c r="D52" s="14">
        <v>1972</v>
      </c>
      <c r="E52" s="13" t="s">
        <v>13</v>
      </c>
      <c r="F52" s="13">
        <v>22</v>
      </c>
      <c r="G52" s="27" t="s">
        <v>185</v>
      </c>
      <c r="H52" s="15">
        <v>3.3090277777777781E-2</v>
      </c>
      <c r="I52" s="26">
        <f>2018-D52</f>
        <v>46</v>
      </c>
      <c r="J52" s="14">
        <v>10</v>
      </c>
      <c r="K52" s="14">
        <v>21</v>
      </c>
      <c r="L52" s="21">
        <f t="shared" si="2"/>
        <v>31</v>
      </c>
    </row>
    <row r="53" spans="1:12" x14ac:dyDescent="0.25">
      <c r="A53" s="14">
        <v>17</v>
      </c>
      <c r="B53" s="13" t="s">
        <v>56</v>
      </c>
      <c r="C53" s="13" t="s">
        <v>160</v>
      </c>
      <c r="D53" s="14">
        <v>1972</v>
      </c>
      <c r="E53" s="13" t="s">
        <v>43</v>
      </c>
      <c r="F53" s="13">
        <v>15</v>
      </c>
      <c r="G53" s="27" t="s">
        <v>185</v>
      </c>
      <c r="H53" s="15">
        <v>3.3125000000000002E-2</v>
      </c>
      <c r="I53" s="26">
        <f>2018-D53</f>
        <v>46</v>
      </c>
      <c r="J53" s="14">
        <v>0</v>
      </c>
      <c r="K53" s="14">
        <v>19</v>
      </c>
      <c r="L53" s="21">
        <f t="shared" si="2"/>
        <v>19</v>
      </c>
    </row>
    <row r="54" spans="1:12" x14ac:dyDescent="0.25">
      <c r="A54" s="14">
        <v>18</v>
      </c>
      <c r="B54" s="13" t="s">
        <v>17</v>
      </c>
      <c r="C54" s="13" t="s">
        <v>96</v>
      </c>
      <c r="D54" s="14">
        <v>1969</v>
      </c>
      <c r="E54" s="13" t="s">
        <v>18</v>
      </c>
      <c r="F54" s="13">
        <v>18</v>
      </c>
      <c r="G54" s="27" t="s">
        <v>185</v>
      </c>
      <c r="H54" s="15">
        <v>3.3472222222222223E-2</v>
      </c>
      <c r="I54" s="26">
        <f>2018-D54</f>
        <v>49</v>
      </c>
      <c r="J54" s="14">
        <v>0</v>
      </c>
      <c r="K54" s="14">
        <v>18</v>
      </c>
      <c r="L54" s="21">
        <f t="shared" si="2"/>
        <v>18</v>
      </c>
    </row>
    <row r="55" spans="1:12" x14ac:dyDescent="0.25">
      <c r="A55" s="14">
        <v>19</v>
      </c>
      <c r="B55" s="13" t="s">
        <v>100</v>
      </c>
      <c r="C55" s="13" t="s">
        <v>102</v>
      </c>
      <c r="D55" s="14">
        <v>1977</v>
      </c>
      <c r="E55" s="13" t="s">
        <v>87</v>
      </c>
      <c r="F55" s="13">
        <v>11</v>
      </c>
      <c r="G55" s="27" t="s">
        <v>185</v>
      </c>
      <c r="H55" s="15">
        <v>3.3530092592592591E-2</v>
      </c>
      <c r="I55" s="26">
        <f>2018-D55</f>
        <v>41</v>
      </c>
      <c r="J55" s="14">
        <v>0</v>
      </c>
      <c r="K55" s="14">
        <v>17</v>
      </c>
      <c r="L55" s="21">
        <f t="shared" si="2"/>
        <v>17</v>
      </c>
    </row>
    <row r="56" spans="1:12" x14ac:dyDescent="0.25">
      <c r="A56" s="14">
        <v>19</v>
      </c>
      <c r="B56" s="13" t="s">
        <v>101</v>
      </c>
      <c r="C56" s="13" t="s">
        <v>102</v>
      </c>
      <c r="D56" s="14">
        <v>1974</v>
      </c>
      <c r="E56" s="13" t="s">
        <v>87</v>
      </c>
      <c r="F56" s="13">
        <v>11</v>
      </c>
      <c r="G56" s="27" t="s">
        <v>185</v>
      </c>
      <c r="H56" s="15">
        <v>3.3530092592592591E-2</v>
      </c>
      <c r="I56" s="26">
        <f>2018-D56</f>
        <v>44</v>
      </c>
      <c r="J56" s="14">
        <v>0</v>
      </c>
      <c r="K56" s="14">
        <v>17</v>
      </c>
      <c r="L56" s="21">
        <f t="shared" si="2"/>
        <v>17</v>
      </c>
    </row>
    <row r="57" spans="1:12" x14ac:dyDescent="0.25">
      <c r="A57" s="14">
        <v>21</v>
      </c>
      <c r="B57" s="13" t="s">
        <v>105</v>
      </c>
      <c r="C57" s="13" t="s">
        <v>182</v>
      </c>
      <c r="D57" s="14">
        <v>1974</v>
      </c>
      <c r="E57" s="13" t="s">
        <v>49</v>
      </c>
      <c r="F57" s="13">
        <v>12</v>
      </c>
      <c r="G57" s="27" t="s">
        <v>185</v>
      </c>
      <c r="H57" s="15">
        <v>3.3715277777777775E-2</v>
      </c>
      <c r="I57" s="26">
        <f>2018-D57</f>
        <v>44</v>
      </c>
      <c r="J57" s="14">
        <v>0</v>
      </c>
      <c r="K57" s="14">
        <v>15</v>
      </c>
      <c r="L57" s="21">
        <f t="shared" si="2"/>
        <v>15</v>
      </c>
    </row>
    <row r="58" spans="1:12" x14ac:dyDescent="0.25">
      <c r="A58" s="14">
        <v>22</v>
      </c>
      <c r="B58" s="13" t="s">
        <v>58</v>
      </c>
      <c r="C58" s="13" t="s">
        <v>164</v>
      </c>
      <c r="D58" s="14">
        <v>1976</v>
      </c>
      <c r="E58" s="13" t="s">
        <v>41</v>
      </c>
      <c r="F58" s="13">
        <v>17</v>
      </c>
      <c r="G58" s="27" t="s">
        <v>185</v>
      </c>
      <c r="H58" s="18">
        <v>3.3726851851851855E-2</v>
      </c>
      <c r="I58" s="26">
        <f>2018-D58</f>
        <v>42</v>
      </c>
      <c r="J58" s="14">
        <v>0</v>
      </c>
      <c r="K58" s="14">
        <v>14</v>
      </c>
      <c r="L58" s="21">
        <f t="shared" si="2"/>
        <v>14</v>
      </c>
    </row>
    <row r="59" spans="1:12" x14ac:dyDescent="0.25">
      <c r="A59" s="14">
        <v>23</v>
      </c>
      <c r="B59" s="13" t="s">
        <v>107</v>
      </c>
      <c r="C59" s="13" t="s">
        <v>108</v>
      </c>
      <c r="D59" s="14">
        <v>1971</v>
      </c>
      <c r="E59" s="13" t="s">
        <v>108</v>
      </c>
      <c r="F59" s="13">
        <v>4</v>
      </c>
      <c r="G59" s="27" t="s">
        <v>185</v>
      </c>
      <c r="H59" s="15">
        <v>3.3796296296296297E-2</v>
      </c>
      <c r="I59" s="26">
        <f>2018-D59</f>
        <v>47</v>
      </c>
      <c r="J59" s="14">
        <v>0</v>
      </c>
      <c r="K59" s="14">
        <v>13</v>
      </c>
      <c r="L59" s="21">
        <f t="shared" si="2"/>
        <v>13</v>
      </c>
    </row>
    <row r="60" spans="1:12" x14ac:dyDescent="0.25">
      <c r="A60" s="14">
        <v>23</v>
      </c>
      <c r="B60" s="13" t="s">
        <v>109</v>
      </c>
      <c r="C60" s="13" t="s">
        <v>108</v>
      </c>
      <c r="D60" s="14">
        <v>1971</v>
      </c>
      <c r="E60" s="13" t="s">
        <v>108</v>
      </c>
      <c r="F60" s="13">
        <v>4</v>
      </c>
      <c r="G60" s="27" t="s">
        <v>185</v>
      </c>
      <c r="H60" s="15">
        <v>3.3796296296296297E-2</v>
      </c>
      <c r="I60" s="26">
        <f>2018-D60</f>
        <v>47</v>
      </c>
      <c r="J60" s="14">
        <v>0</v>
      </c>
      <c r="K60" s="14">
        <v>13</v>
      </c>
      <c r="L60" s="21">
        <f t="shared" si="2"/>
        <v>13</v>
      </c>
    </row>
    <row r="61" spans="1:12" x14ac:dyDescent="0.25">
      <c r="A61" s="14">
        <v>23</v>
      </c>
      <c r="B61" s="13" t="s">
        <v>110</v>
      </c>
      <c r="C61" s="13" t="s">
        <v>108</v>
      </c>
      <c r="D61" s="14">
        <v>1970</v>
      </c>
      <c r="E61" s="13" t="s">
        <v>27</v>
      </c>
      <c r="F61" s="13">
        <v>4</v>
      </c>
      <c r="G61" s="27" t="s">
        <v>185</v>
      </c>
      <c r="H61" s="15">
        <v>3.3796296296296297E-2</v>
      </c>
      <c r="I61" s="26">
        <f>2018-D61</f>
        <v>48</v>
      </c>
      <c r="J61" s="14">
        <v>0</v>
      </c>
      <c r="K61" s="14">
        <v>13</v>
      </c>
      <c r="L61" s="21">
        <f t="shared" si="2"/>
        <v>13</v>
      </c>
    </row>
    <row r="62" spans="1:12" x14ac:dyDescent="0.25">
      <c r="A62" s="14">
        <v>23</v>
      </c>
      <c r="B62" s="13" t="s">
        <v>111</v>
      </c>
      <c r="C62" s="13" t="s">
        <v>108</v>
      </c>
      <c r="D62" s="14">
        <v>1977</v>
      </c>
      <c r="E62" s="13" t="s">
        <v>18</v>
      </c>
      <c r="F62" s="13">
        <v>4</v>
      </c>
      <c r="G62" s="27" t="s">
        <v>185</v>
      </c>
      <c r="H62" s="15">
        <v>3.3796296296296297E-2</v>
      </c>
      <c r="I62" s="26">
        <f>2018-D62</f>
        <v>41</v>
      </c>
      <c r="J62" s="14">
        <v>0</v>
      </c>
      <c r="K62" s="14">
        <v>13</v>
      </c>
      <c r="L62" s="21">
        <f t="shared" si="2"/>
        <v>13</v>
      </c>
    </row>
    <row r="63" spans="1:12" x14ac:dyDescent="0.25">
      <c r="A63" s="14">
        <v>27</v>
      </c>
      <c r="B63" s="13" t="s">
        <v>64</v>
      </c>
      <c r="C63" s="13" t="s">
        <v>60</v>
      </c>
      <c r="D63" s="14">
        <v>1974</v>
      </c>
      <c r="E63" s="13" t="s">
        <v>60</v>
      </c>
      <c r="F63" s="13">
        <v>2</v>
      </c>
      <c r="G63" s="27" t="s">
        <v>185</v>
      </c>
      <c r="H63" s="15">
        <v>3.425925925925926E-2</v>
      </c>
      <c r="I63" s="26">
        <f>2018-D63</f>
        <v>44</v>
      </c>
      <c r="J63" s="14">
        <v>0</v>
      </c>
      <c r="K63" s="14">
        <v>9</v>
      </c>
      <c r="L63" s="21">
        <f t="shared" si="2"/>
        <v>9</v>
      </c>
    </row>
    <row r="64" spans="1:12" x14ac:dyDescent="0.25">
      <c r="A64" s="14">
        <v>28</v>
      </c>
      <c r="B64" s="13" t="s">
        <v>135</v>
      </c>
      <c r="C64" s="13" t="s">
        <v>132</v>
      </c>
      <c r="D64" s="14">
        <v>1969</v>
      </c>
      <c r="E64" s="13" t="s">
        <v>136</v>
      </c>
      <c r="F64" s="13">
        <v>16</v>
      </c>
      <c r="G64" s="27" t="s">
        <v>185</v>
      </c>
      <c r="H64" s="15">
        <v>3.6284722222222225E-2</v>
      </c>
      <c r="I64" s="26">
        <f>2018-D64</f>
        <v>49</v>
      </c>
      <c r="J64" s="14">
        <v>0</v>
      </c>
      <c r="K64" s="14">
        <v>8</v>
      </c>
      <c r="L64" s="21">
        <f t="shared" si="2"/>
        <v>8</v>
      </c>
    </row>
    <row r="65" spans="1:12" x14ac:dyDescent="0.25">
      <c r="A65" s="14">
        <v>29</v>
      </c>
      <c r="B65" s="13" t="s">
        <v>115</v>
      </c>
      <c r="C65" s="13" t="s">
        <v>116</v>
      </c>
      <c r="D65" s="14">
        <v>1976</v>
      </c>
      <c r="E65" s="13" t="s">
        <v>87</v>
      </c>
      <c r="F65" s="13">
        <v>13</v>
      </c>
      <c r="G65" s="27" t="s">
        <v>185</v>
      </c>
      <c r="H65" s="15">
        <v>3.6539351851851851E-2</v>
      </c>
      <c r="I65" s="26">
        <f>2018-D65</f>
        <v>42</v>
      </c>
      <c r="J65" s="14">
        <v>0</v>
      </c>
      <c r="K65" s="14">
        <v>7</v>
      </c>
      <c r="L65" s="21">
        <f t="shared" si="2"/>
        <v>7</v>
      </c>
    </row>
    <row r="66" spans="1:12" x14ac:dyDescent="0.25">
      <c r="A66" s="14">
        <v>29</v>
      </c>
      <c r="B66" s="13" t="s">
        <v>117</v>
      </c>
      <c r="C66" s="13" t="s">
        <v>116</v>
      </c>
      <c r="D66" s="14">
        <v>1977</v>
      </c>
      <c r="E66" s="13" t="s">
        <v>87</v>
      </c>
      <c r="F66" s="13">
        <v>13</v>
      </c>
      <c r="G66" s="27" t="s">
        <v>185</v>
      </c>
      <c r="H66" s="15">
        <v>3.6539351851851851E-2</v>
      </c>
      <c r="I66" s="26">
        <f>2018-D66</f>
        <v>41</v>
      </c>
      <c r="J66" s="14">
        <v>0</v>
      </c>
      <c r="K66" s="14">
        <v>7</v>
      </c>
      <c r="L66" s="21">
        <f t="shared" si="2"/>
        <v>7</v>
      </c>
    </row>
    <row r="67" spans="1:12" x14ac:dyDescent="0.25">
      <c r="A67" s="14">
        <v>29</v>
      </c>
      <c r="B67" s="13" t="s">
        <v>118</v>
      </c>
      <c r="C67" s="13" t="s">
        <v>116</v>
      </c>
      <c r="D67" s="14">
        <v>1976</v>
      </c>
      <c r="E67" s="13" t="s">
        <v>87</v>
      </c>
      <c r="F67" s="13">
        <v>13</v>
      </c>
      <c r="G67" s="27" t="s">
        <v>185</v>
      </c>
      <c r="H67" s="15">
        <v>3.6539351851851851E-2</v>
      </c>
      <c r="I67" s="26">
        <f>2018-D67</f>
        <v>42</v>
      </c>
      <c r="J67" s="14">
        <v>0</v>
      </c>
      <c r="K67" s="14">
        <v>7</v>
      </c>
      <c r="L67" s="21">
        <f t="shared" si="2"/>
        <v>7</v>
      </c>
    </row>
    <row r="68" spans="1:12" x14ac:dyDescent="0.25">
      <c r="A68" s="14">
        <v>29</v>
      </c>
      <c r="B68" s="13" t="s">
        <v>119</v>
      </c>
      <c r="C68" s="13" t="s">
        <v>116</v>
      </c>
      <c r="D68" s="14">
        <v>1974</v>
      </c>
      <c r="E68" s="13" t="s">
        <v>87</v>
      </c>
      <c r="F68" s="13">
        <v>13</v>
      </c>
      <c r="G68" s="27" t="s">
        <v>185</v>
      </c>
      <c r="H68" s="15">
        <v>3.6539351851851851E-2</v>
      </c>
      <c r="I68" s="26">
        <f>2018-D68</f>
        <v>44</v>
      </c>
      <c r="J68" s="14">
        <v>0</v>
      </c>
      <c r="K68" s="14">
        <v>7</v>
      </c>
      <c r="L68" s="21">
        <f t="shared" si="2"/>
        <v>7</v>
      </c>
    </row>
    <row r="69" spans="1:12" x14ac:dyDescent="0.25">
      <c r="A69" s="14">
        <v>33</v>
      </c>
      <c r="B69" s="13" t="s">
        <v>123</v>
      </c>
      <c r="C69" s="13" t="s">
        <v>120</v>
      </c>
      <c r="D69" s="14">
        <v>1976</v>
      </c>
      <c r="E69" s="13" t="s">
        <v>124</v>
      </c>
      <c r="F69" s="13">
        <v>24</v>
      </c>
      <c r="G69" s="27" t="s">
        <v>185</v>
      </c>
      <c r="H69" s="15">
        <v>3.7280092592592594E-2</v>
      </c>
      <c r="I69" s="26">
        <f>2018-D69</f>
        <v>42</v>
      </c>
      <c r="J69" s="14">
        <v>0</v>
      </c>
      <c r="K69" s="14">
        <v>3</v>
      </c>
      <c r="L69" s="21">
        <f t="shared" si="2"/>
        <v>3</v>
      </c>
    </row>
    <row r="70" spans="1:12" x14ac:dyDescent="0.25">
      <c r="A70" s="14">
        <v>34</v>
      </c>
      <c r="B70" s="13" t="s">
        <v>172</v>
      </c>
      <c r="C70" s="13" t="s">
        <v>174</v>
      </c>
      <c r="D70" s="14">
        <v>1971</v>
      </c>
      <c r="E70" s="13" t="s">
        <v>43</v>
      </c>
      <c r="F70" s="13">
        <v>1</v>
      </c>
      <c r="G70" s="27" t="s">
        <v>185</v>
      </c>
      <c r="H70" s="15">
        <v>3.7337962962962962E-2</v>
      </c>
      <c r="I70" s="26">
        <f>2018-D70</f>
        <v>47</v>
      </c>
      <c r="J70" s="14">
        <v>0</v>
      </c>
      <c r="K70" s="14">
        <v>2</v>
      </c>
      <c r="L70" s="21">
        <f t="shared" si="2"/>
        <v>2</v>
      </c>
    </row>
    <row r="71" spans="1:12" x14ac:dyDescent="0.25">
      <c r="A71" s="14"/>
      <c r="B71" s="13" t="s">
        <v>70</v>
      </c>
      <c r="C71" s="13" t="s">
        <v>21</v>
      </c>
      <c r="D71" s="14">
        <v>1976</v>
      </c>
      <c r="E71" s="13" t="s">
        <v>13</v>
      </c>
      <c r="F71" s="13">
        <v>22</v>
      </c>
      <c r="G71" s="27" t="s">
        <v>185</v>
      </c>
      <c r="H71" s="23" t="s">
        <v>71</v>
      </c>
      <c r="I71" s="26">
        <f>2018-D71</f>
        <v>42</v>
      </c>
      <c r="J71" s="14">
        <v>0</v>
      </c>
      <c r="K71" s="14">
        <v>0</v>
      </c>
      <c r="L71" s="21">
        <f t="shared" si="2"/>
        <v>0</v>
      </c>
    </row>
    <row r="72" spans="1:12" x14ac:dyDescent="0.25">
      <c r="A72" s="14"/>
      <c r="H72" s="15"/>
      <c r="I72" s="26"/>
      <c r="J72" s="14"/>
      <c r="K72" s="14"/>
      <c r="L72" s="14"/>
    </row>
    <row r="73" spans="1:12" x14ac:dyDescent="0.25">
      <c r="A73" s="14">
        <v>1</v>
      </c>
      <c r="B73" s="13" t="s">
        <v>14</v>
      </c>
      <c r="C73" s="13" t="s">
        <v>30</v>
      </c>
      <c r="D73" s="14">
        <v>1963</v>
      </c>
      <c r="E73" s="13" t="s">
        <v>13</v>
      </c>
      <c r="F73" s="13">
        <v>23</v>
      </c>
      <c r="G73" s="27" t="s">
        <v>186</v>
      </c>
      <c r="H73" s="15">
        <v>3.0810185185185187E-2</v>
      </c>
      <c r="I73" s="26">
        <f>2018-D73</f>
        <v>55</v>
      </c>
      <c r="J73" s="14">
        <v>100</v>
      </c>
      <c r="K73" s="14">
        <v>18</v>
      </c>
      <c r="L73" s="21">
        <f>SUM(J73:K73)</f>
        <v>118</v>
      </c>
    </row>
    <row r="74" spans="1:12" x14ac:dyDescent="0.25">
      <c r="A74" s="14">
        <v>2</v>
      </c>
      <c r="B74" s="13" t="s">
        <v>44</v>
      </c>
      <c r="C74" s="13" t="s">
        <v>48</v>
      </c>
      <c r="D74" s="14">
        <v>1960</v>
      </c>
      <c r="E74" s="13" t="s">
        <v>156</v>
      </c>
      <c r="F74" s="13">
        <v>7</v>
      </c>
      <c r="G74" s="27" t="s">
        <v>186</v>
      </c>
      <c r="H74" s="15">
        <v>3.1875000000000001E-2</v>
      </c>
      <c r="I74" s="26">
        <f>2018-D74</f>
        <v>58</v>
      </c>
      <c r="J74" s="14">
        <v>90</v>
      </c>
      <c r="K74" s="14">
        <v>17</v>
      </c>
      <c r="L74" s="21">
        <f t="shared" ref="L74:L90" si="3">SUM(J74:K74)</f>
        <v>107</v>
      </c>
    </row>
    <row r="75" spans="1:12" x14ac:dyDescent="0.25">
      <c r="A75" s="14">
        <v>2</v>
      </c>
      <c r="B75" s="13" t="s">
        <v>52</v>
      </c>
      <c r="C75" s="13" t="s">
        <v>48</v>
      </c>
      <c r="D75" s="14">
        <v>1963</v>
      </c>
      <c r="E75" s="13" t="s">
        <v>49</v>
      </c>
      <c r="F75" s="13">
        <v>7</v>
      </c>
      <c r="G75" s="27" t="s">
        <v>186</v>
      </c>
      <c r="H75" s="15">
        <v>3.1875000000000001E-2</v>
      </c>
      <c r="I75" s="26">
        <f>2018-D75</f>
        <v>55</v>
      </c>
      <c r="J75" s="14">
        <v>90</v>
      </c>
      <c r="K75" s="14">
        <v>17</v>
      </c>
      <c r="L75" s="21">
        <f t="shared" si="3"/>
        <v>107</v>
      </c>
    </row>
    <row r="76" spans="1:12" x14ac:dyDescent="0.25">
      <c r="A76" s="14">
        <v>4</v>
      </c>
      <c r="B76" s="13" t="s">
        <v>54</v>
      </c>
      <c r="C76" s="13" t="s">
        <v>160</v>
      </c>
      <c r="D76" s="14">
        <v>1965</v>
      </c>
      <c r="E76" s="13" t="s">
        <v>43</v>
      </c>
      <c r="F76" s="13">
        <v>15</v>
      </c>
      <c r="G76" s="27" t="s">
        <v>186</v>
      </c>
      <c r="H76" s="15">
        <v>3.3125000000000002E-2</v>
      </c>
      <c r="I76" s="26">
        <f>2018-D76</f>
        <v>53</v>
      </c>
      <c r="J76" s="14">
        <v>70</v>
      </c>
      <c r="K76" s="14">
        <v>15</v>
      </c>
      <c r="L76" s="21">
        <f t="shared" si="3"/>
        <v>85</v>
      </c>
    </row>
    <row r="77" spans="1:12" x14ac:dyDescent="0.25">
      <c r="A77" s="14">
        <v>4</v>
      </c>
      <c r="B77" s="13" t="s">
        <v>162</v>
      </c>
      <c r="C77" s="13" t="s">
        <v>160</v>
      </c>
      <c r="D77" s="14">
        <v>1963</v>
      </c>
      <c r="E77" s="13" t="s">
        <v>43</v>
      </c>
      <c r="F77" s="13">
        <v>15</v>
      </c>
      <c r="G77" s="27" t="s">
        <v>186</v>
      </c>
      <c r="H77" s="15">
        <v>3.3125000000000002E-2</v>
      </c>
      <c r="I77" s="26">
        <f>2018-D77</f>
        <v>55</v>
      </c>
      <c r="J77" s="14">
        <v>70</v>
      </c>
      <c r="K77" s="14">
        <v>15</v>
      </c>
      <c r="L77" s="21">
        <f t="shared" si="3"/>
        <v>85</v>
      </c>
    </row>
    <row r="78" spans="1:12" x14ac:dyDescent="0.25">
      <c r="A78" s="14">
        <v>6</v>
      </c>
      <c r="B78" s="13" t="s">
        <v>23</v>
      </c>
      <c r="C78" s="13" t="s">
        <v>182</v>
      </c>
      <c r="D78" s="14">
        <v>1963</v>
      </c>
      <c r="E78" s="13" t="s">
        <v>24</v>
      </c>
      <c r="F78" s="13">
        <v>12</v>
      </c>
      <c r="G78" s="27" t="s">
        <v>186</v>
      </c>
      <c r="H78" s="15">
        <v>3.3715277777777775E-2</v>
      </c>
      <c r="I78" s="26">
        <f>2018-D78</f>
        <v>55</v>
      </c>
      <c r="J78" s="14">
        <v>55</v>
      </c>
      <c r="K78" s="14">
        <v>13</v>
      </c>
      <c r="L78" s="21">
        <f t="shared" si="3"/>
        <v>68</v>
      </c>
    </row>
    <row r="79" spans="1:12" x14ac:dyDescent="0.25">
      <c r="A79" s="14">
        <v>7</v>
      </c>
      <c r="B79" s="13" t="s">
        <v>73</v>
      </c>
      <c r="C79" s="13" t="s">
        <v>164</v>
      </c>
      <c r="D79" s="14">
        <v>1964</v>
      </c>
      <c r="E79" s="13" t="s">
        <v>163</v>
      </c>
      <c r="F79" s="13">
        <v>17</v>
      </c>
      <c r="G79" s="27" t="s">
        <v>186</v>
      </c>
      <c r="H79" s="18">
        <v>3.3726851851851855E-2</v>
      </c>
      <c r="I79" s="26">
        <f>2018-D79</f>
        <v>54</v>
      </c>
      <c r="J79" s="14">
        <v>50</v>
      </c>
      <c r="K79" s="14">
        <v>12</v>
      </c>
      <c r="L79" s="21">
        <f t="shared" si="3"/>
        <v>62</v>
      </c>
    </row>
    <row r="80" spans="1:12" x14ac:dyDescent="0.25">
      <c r="A80" s="14">
        <v>8</v>
      </c>
      <c r="B80" s="13" t="s">
        <v>29</v>
      </c>
      <c r="C80" s="13" t="s">
        <v>33</v>
      </c>
      <c r="D80" s="14">
        <v>1967</v>
      </c>
      <c r="E80" s="13" t="s">
        <v>113</v>
      </c>
      <c r="F80" s="13">
        <v>21</v>
      </c>
      <c r="G80" s="27" t="s">
        <v>186</v>
      </c>
      <c r="H80" s="15">
        <v>3.4513888888888893E-2</v>
      </c>
      <c r="I80" s="26">
        <f>2018-D80</f>
        <v>51</v>
      </c>
      <c r="J80" s="14">
        <v>45</v>
      </c>
      <c r="K80" s="14">
        <v>11</v>
      </c>
      <c r="L80" s="21">
        <f t="shared" si="3"/>
        <v>56</v>
      </c>
    </row>
    <row r="81" spans="1:12" x14ac:dyDescent="0.25">
      <c r="A81" s="14">
        <v>9</v>
      </c>
      <c r="B81" s="13" t="s">
        <v>63</v>
      </c>
      <c r="C81" s="13" t="s">
        <v>164</v>
      </c>
      <c r="D81" s="14">
        <v>1965</v>
      </c>
      <c r="E81" s="13" t="s">
        <v>41</v>
      </c>
      <c r="F81" s="13">
        <v>17</v>
      </c>
      <c r="G81" s="27" t="s">
        <v>186</v>
      </c>
      <c r="H81" s="18">
        <v>3.5902777777777777E-2</v>
      </c>
      <c r="I81" s="26">
        <f>2018-D81</f>
        <v>53</v>
      </c>
      <c r="J81" s="14">
        <v>40</v>
      </c>
      <c r="K81" s="14">
        <v>10</v>
      </c>
      <c r="L81" s="21">
        <f t="shared" si="3"/>
        <v>50</v>
      </c>
    </row>
    <row r="82" spans="1:12" x14ac:dyDescent="0.25">
      <c r="A82" s="14">
        <v>10</v>
      </c>
      <c r="B82" s="13" t="s">
        <v>133</v>
      </c>
      <c r="C82" s="13" t="s">
        <v>132</v>
      </c>
      <c r="D82" s="14">
        <v>1964</v>
      </c>
      <c r="E82" s="13" t="s">
        <v>134</v>
      </c>
      <c r="F82" s="13">
        <v>16</v>
      </c>
      <c r="G82" s="27" t="s">
        <v>186</v>
      </c>
      <c r="H82" s="15">
        <v>3.6284722222222225E-2</v>
      </c>
      <c r="I82" s="26">
        <f>2018-D82</f>
        <v>54</v>
      </c>
      <c r="J82" s="14">
        <v>35</v>
      </c>
      <c r="K82" s="14">
        <v>9</v>
      </c>
      <c r="L82" s="21">
        <f t="shared" si="3"/>
        <v>44</v>
      </c>
    </row>
    <row r="83" spans="1:12" x14ac:dyDescent="0.25">
      <c r="A83" s="14">
        <v>10</v>
      </c>
      <c r="B83" s="13" t="s">
        <v>137</v>
      </c>
      <c r="C83" s="13" t="s">
        <v>132</v>
      </c>
      <c r="D83" s="14">
        <v>1961</v>
      </c>
      <c r="E83" s="13" t="s">
        <v>179</v>
      </c>
      <c r="F83" s="13">
        <v>16</v>
      </c>
      <c r="G83" s="27" t="s">
        <v>186</v>
      </c>
      <c r="H83" s="15">
        <v>3.6284722222222225E-2</v>
      </c>
      <c r="I83" s="26">
        <f>2018-D83</f>
        <v>57</v>
      </c>
      <c r="J83" s="14">
        <v>35</v>
      </c>
      <c r="K83" s="14">
        <v>9</v>
      </c>
      <c r="L83" s="21">
        <f t="shared" si="3"/>
        <v>44</v>
      </c>
    </row>
    <row r="84" spans="1:12" x14ac:dyDescent="0.25">
      <c r="A84" s="14">
        <v>10</v>
      </c>
      <c r="B84" s="13" t="s">
        <v>180</v>
      </c>
      <c r="C84" s="13" t="s">
        <v>132</v>
      </c>
      <c r="D84" s="14">
        <v>1963</v>
      </c>
      <c r="E84" s="13" t="s">
        <v>94</v>
      </c>
      <c r="F84" s="13">
        <v>16</v>
      </c>
      <c r="G84" s="27" t="s">
        <v>186</v>
      </c>
      <c r="H84" s="15">
        <v>3.6284722222222225E-2</v>
      </c>
      <c r="I84" s="26">
        <f>2018-D84</f>
        <v>55</v>
      </c>
      <c r="J84" s="14">
        <v>35</v>
      </c>
      <c r="K84" s="14">
        <v>9</v>
      </c>
      <c r="L84" s="21">
        <f t="shared" si="3"/>
        <v>44</v>
      </c>
    </row>
    <row r="85" spans="1:12" x14ac:dyDescent="0.25">
      <c r="A85" s="14">
        <v>13</v>
      </c>
      <c r="B85" s="13" t="s">
        <v>93</v>
      </c>
      <c r="C85" s="13" t="s">
        <v>90</v>
      </c>
      <c r="D85" s="14">
        <v>1962</v>
      </c>
      <c r="E85" s="13" t="s">
        <v>18</v>
      </c>
      <c r="F85" s="13">
        <v>19</v>
      </c>
      <c r="G85" s="27" t="s">
        <v>186</v>
      </c>
      <c r="H85" s="15">
        <v>3.7071759259259256E-2</v>
      </c>
      <c r="I85" s="26">
        <f>2018-D85</f>
        <v>56</v>
      </c>
      <c r="J85" s="14">
        <v>20</v>
      </c>
      <c r="K85" s="14">
        <v>6</v>
      </c>
      <c r="L85" s="21">
        <f t="shared" si="3"/>
        <v>26</v>
      </c>
    </row>
    <row r="86" spans="1:12" x14ac:dyDescent="0.25">
      <c r="A86" s="14">
        <v>14</v>
      </c>
      <c r="B86" s="13" t="s">
        <v>178</v>
      </c>
      <c r="C86" s="13" t="s">
        <v>177</v>
      </c>
      <c r="D86" s="14">
        <v>1959</v>
      </c>
      <c r="E86" s="13" t="s">
        <v>167</v>
      </c>
      <c r="F86" s="13">
        <v>3</v>
      </c>
      <c r="G86" s="27" t="s">
        <v>186</v>
      </c>
      <c r="H86" s="15">
        <v>3.7291666666666667E-2</v>
      </c>
      <c r="I86" s="26">
        <f>2018-D86</f>
        <v>59</v>
      </c>
      <c r="J86" s="14">
        <v>15</v>
      </c>
      <c r="K86" s="14">
        <v>5</v>
      </c>
      <c r="L86" s="21">
        <f t="shared" si="3"/>
        <v>20</v>
      </c>
    </row>
    <row r="87" spans="1:12" x14ac:dyDescent="0.25">
      <c r="A87" s="14">
        <v>14</v>
      </c>
      <c r="B87" s="13" t="s">
        <v>168</v>
      </c>
      <c r="C87" s="13" t="s">
        <v>177</v>
      </c>
      <c r="D87" s="14">
        <v>1962</v>
      </c>
      <c r="E87" s="13" t="s">
        <v>169</v>
      </c>
      <c r="F87" s="13">
        <v>3</v>
      </c>
      <c r="G87" s="27" t="s">
        <v>186</v>
      </c>
      <c r="H87" s="15">
        <v>3.7291666666666667E-2</v>
      </c>
      <c r="I87" s="26">
        <f>2018-D87</f>
        <v>56</v>
      </c>
      <c r="J87" s="14">
        <v>15</v>
      </c>
      <c r="K87" s="14">
        <v>5</v>
      </c>
      <c r="L87" s="21">
        <f t="shared" si="3"/>
        <v>20</v>
      </c>
    </row>
    <row r="88" spans="1:12" x14ac:dyDescent="0.25">
      <c r="A88" s="14">
        <v>16</v>
      </c>
      <c r="B88" s="13" t="s">
        <v>66</v>
      </c>
      <c r="C88" s="13" t="s">
        <v>174</v>
      </c>
      <c r="D88" s="14">
        <v>1967</v>
      </c>
      <c r="E88" s="13" t="s">
        <v>67</v>
      </c>
      <c r="F88" s="13">
        <v>1</v>
      </c>
      <c r="G88" s="27" t="s">
        <v>186</v>
      </c>
      <c r="H88" s="15">
        <v>3.7337962962962962E-2</v>
      </c>
      <c r="I88" s="26">
        <f>2018-D88</f>
        <v>51</v>
      </c>
      <c r="J88" s="14">
        <v>0</v>
      </c>
      <c r="K88" s="14">
        <v>3</v>
      </c>
      <c r="L88" s="21">
        <f t="shared" si="3"/>
        <v>3</v>
      </c>
    </row>
    <row r="89" spans="1:12" x14ac:dyDescent="0.25">
      <c r="A89" s="14">
        <v>17</v>
      </c>
      <c r="B89" s="13" t="s">
        <v>170</v>
      </c>
      <c r="C89" s="13" t="s">
        <v>177</v>
      </c>
      <c r="D89" s="14">
        <v>1963</v>
      </c>
      <c r="E89" s="13" t="s">
        <v>49</v>
      </c>
      <c r="F89" s="13">
        <v>3</v>
      </c>
      <c r="G89" s="27" t="s">
        <v>186</v>
      </c>
      <c r="H89" s="15">
        <v>3.9004629629629632E-2</v>
      </c>
      <c r="I89" s="26">
        <f>2018-D89</f>
        <v>55</v>
      </c>
      <c r="J89" s="14">
        <v>0</v>
      </c>
      <c r="K89" s="14">
        <v>2</v>
      </c>
      <c r="L89" s="21">
        <f t="shared" si="3"/>
        <v>2</v>
      </c>
    </row>
    <row r="90" spans="1:12" x14ac:dyDescent="0.25">
      <c r="A90" s="14"/>
      <c r="B90" s="13" t="s">
        <v>55</v>
      </c>
      <c r="C90" s="13" t="s">
        <v>157</v>
      </c>
      <c r="D90" s="14">
        <v>1966</v>
      </c>
      <c r="E90" s="13" t="s">
        <v>43</v>
      </c>
      <c r="F90" s="13">
        <v>14</v>
      </c>
      <c r="G90" s="27" t="s">
        <v>186</v>
      </c>
      <c r="H90" s="23" t="s">
        <v>71</v>
      </c>
      <c r="I90" s="26">
        <f>2018-D90</f>
        <v>52</v>
      </c>
      <c r="J90" s="14">
        <v>0</v>
      </c>
      <c r="K90" s="14">
        <v>0</v>
      </c>
      <c r="L90" s="21">
        <f t="shared" si="3"/>
        <v>0</v>
      </c>
    </row>
    <row r="91" spans="1:12" x14ac:dyDescent="0.25">
      <c r="A91" s="14"/>
      <c r="H91" s="18"/>
      <c r="I91" s="26"/>
      <c r="J91" s="14"/>
      <c r="K91" s="14"/>
      <c r="L91" s="14"/>
    </row>
    <row r="92" spans="1:12" x14ac:dyDescent="0.25">
      <c r="A92" s="14">
        <v>1</v>
      </c>
      <c r="B92" s="13" t="s">
        <v>28</v>
      </c>
      <c r="C92" s="13" t="s">
        <v>33</v>
      </c>
      <c r="D92" s="14">
        <v>1951</v>
      </c>
      <c r="E92" s="13" t="s">
        <v>13</v>
      </c>
      <c r="F92" s="13">
        <v>21</v>
      </c>
      <c r="G92" s="27" t="s">
        <v>187</v>
      </c>
      <c r="H92" s="15">
        <v>3.4513888888888893E-2</v>
      </c>
      <c r="I92" s="26">
        <f>2018-D92</f>
        <v>67</v>
      </c>
      <c r="J92" s="14">
        <v>100</v>
      </c>
      <c r="K92" s="14">
        <v>5</v>
      </c>
      <c r="L92" s="21">
        <f>SUM(J92:K92)</f>
        <v>105</v>
      </c>
    </row>
    <row r="93" spans="1:12" x14ac:dyDescent="0.25">
      <c r="A93" s="14">
        <v>1</v>
      </c>
      <c r="B93" s="13" t="s">
        <v>112</v>
      </c>
      <c r="C93" s="13" t="s">
        <v>33</v>
      </c>
      <c r="D93" s="14">
        <v>1953</v>
      </c>
      <c r="E93" s="13" t="s">
        <v>13</v>
      </c>
      <c r="F93" s="13">
        <v>21</v>
      </c>
      <c r="G93" s="27" t="s">
        <v>187</v>
      </c>
      <c r="H93" s="15">
        <v>3.4513888888888893E-2</v>
      </c>
      <c r="I93" s="26">
        <f>2018-D93</f>
        <v>65</v>
      </c>
      <c r="J93" s="14">
        <v>100</v>
      </c>
      <c r="K93" s="14">
        <v>5</v>
      </c>
      <c r="L93" s="21">
        <f t="shared" ref="L93:L96" si="4">SUM(J93:K93)</f>
        <v>105</v>
      </c>
    </row>
    <row r="94" spans="1:12" x14ac:dyDescent="0.25">
      <c r="A94" s="14">
        <v>3</v>
      </c>
      <c r="B94" s="13" t="s">
        <v>121</v>
      </c>
      <c r="C94" s="13" t="s">
        <v>120</v>
      </c>
      <c r="D94" s="14">
        <v>1952</v>
      </c>
      <c r="E94" s="13" t="s">
        <v>122</v>
      </c>
      <c r="F94" s="13">
        <v>24</v>
      </c>
      <c r="G94" s="27" t="s">
        <v>187</v>
      </c>
      <c r="H94" s="15">
        <v>3.7280092592592594E-2</v>
      </c>
      <c r="I94" s="26">
        <f>2018-D94</f>
        <v>66</v>
      </c>
      <c r="J94" s="14">
        <v>80</v>
      </c>
      <c r="K94" s="14">
        <v>3</v>
      </c>
      <c r="L94" s="21">
        <f t="shared" si="4"/>
        <v>83</v>
      </c>
    </row>
    <row r="95" spans="1:12" x14ac:dyDescent="0.25">
      <c r="A95" s="14">
        <v>4</v>
      </c>
      <c r="B95" s="13" t="s">
        <v>65</v>
      </c>
      <c r="C95" s="13" t="s">
        <v>49</v>
      </c>
      <c r="D95" s="14">
        <v>1954</v>
      </c>
      <c r="E95" s="13" t="s">
        <v>49</v>
      </c>
      <c r="F95" s="13">
        <v>3</v>
      </c>
      <c r="G95" s="27" t="s">
        <v>187</v>
      </c>
      <c r="H95" s="15">
        <v>3.7291666666666667E-2</v>
      </c>
      <c r="I95" s="26">
        <f>2018-D95</f>
        <v>64</v>
      </c>
      <c r="J95" s="14">
        <v>70</v>
      </c>
      <c r="K95" s="14">
        <v>2</v>
      </c>
      <c r="L95" s="21">
        <f t="shared" si="4"/>
        <v>72</v>
      </c>
    </row>
    <row r="96" spans="1:12" x14ac:dyDescent="0.25">
      <c r="A96" s="14">
        <v>5</v>
      </c>
      <c r="B96" s="13" t="s">
        <v>69</v>
      </c>
      <c r="C96" s="13" t="s">
        <v>174</v>
      </c>
      <c r="D96" s="14">
        <v>1950</v>
      </c>
      <c r="E96" s="13" t="s">
        <v>43</v>
      </c>
      <c r="F96" s="13">
        <v>1</v>
      </c>
      <c r="G96" s="27" t="s">
        <v>187</v>
      </c>
      <c r="H96" s="15">
        <v>3.7337962962962962E-2</v>
      </c>
      <c r="I96" s="26">
        <f>2018-D96</f>
        <v>68</v>
      </c>
      <c r="J96" s="14">
        <v>60</v>
      </c>
      <c r="K96" s="14">
        <v>1</v>
      </c>
      <c r="L96" s="21">
        <f t="shared" si="4"/>
        <v>61</v>
      </c>
    </row>
    <row r="97" spans="1:12" x14ac:dyDescent="0.25">
      <c r="A97" s="14"/>
      <c r="H97" s="15"/>
      <c r="I97" s="26"/>
      <c r="J97" s="14"/>
      <c r="K97" s="14"/>
      <c r="L97" s="14"/>
    </row>
    <row r="98" spans="1:12" x14ac:dyDescent="0.25">
      <c r="A98" s="14">
        <v>1</v>
      </c>
      <c r="B98" s="13" t="s">
        <v>128</v>
      </c>
      <c r="C98" s="13" t="s">
        <v>13</v>
      </c>
      <c r="D98" s="14">
        <v>2001</v>
      </c>
      <c r="E98" s="13" t="s">
        <v>173</v>
      </c>
      <c r="F98" s="13">
        <v>20</v>
      </c>
      <c r="G98" s="27" t="s">
        <v>188</v>
      </c>
      <c r="H98" s="15">
        <v>3.7164351851851851E-2</v>
      </c>
      <c r="I98" s="26">
        <f>2018-D98</f>
        <v>17</v>
      </c>
      <c r="J98" s="14">
        <v>100</v>
      </c>
      <c r="K98" s="14">
        <v>2</v>
      </c>
      <c r="L98" s="21">
        <f>SUM(J98:K98)</f>
        <v>102</v>
      </c>
    </row>
    <row r="99" spans="1:12" x14ac:dyDescent="0.25">
      <c r="A99" s="14">
        <v>1</v>
      </c>
      <c r="B99" s="13" t="s">
        <v>130</v>
      </c>
      <c r="C99" s="13" t="s">
        <v>13</v>
      </c>
      <c r="D99" s="14">
        <v>2000</v>
      </c>
      <c r="E99" s="13" t="s">
        <v>173</v>
      </c>
      <c r="F99" s="13">
        <v>20</v>
      </c>
      <c r="G99" s="27" t="s">
        <v>188</v>
      </c>
      <c r="H99" s="15">
        <v>3.7164351851851851E-2</v>
      </c>
      <c r="I99" s="26">
        <f>2018-D99</f>
        <v>18</v>
      </c>
      <c r="J99" s="14">
        <v>100</v>
      </c>
      <c r="K99" s="14">
        <v>2</v>
      </c>
      <c r="L99" s="21">
        <f>SUM(J99:K99)</f>
        <v>102</v>
      </c>
    </row>
    <row r="100" spans="1:12" x14ac:dyDescent="0.25">
      <c r="A100" s="14"/>
      <c r="H100" s="15"/>
      <c r="I100" s="26"/>
      <c r="J100" s="14"/>
      <c r="K100" s="14"/>
      <c r="L100" s="21"/>
    </row>
    <row r="101" spans="1:12" x14ac:dyDescent="0.25">
      <c r="A101" s="14">
        <v>1</v>
      </c>
      <c r="B101" s="13" t="s">
        <v>131</v>
      </c>
      <c r="C101" s="13" t="s">
        <v>13</v>
      </c>
      <c r="D101" s="14">
        <v>2003</v>
      </c>
      <c r="E101" s="13" t="s">
        <v>173</v>
      </c>
      <c r="F101" s="13">
        <v>20</v>
      </c>
      <c r="G101" s="27" t="s">
        <v>189</v>
      </c>
      <c r="H101" s="15">
        <v>3.7164351851851851E-2</v>
      </c>
      <c r="I101" s="26">
        <f>2018-D101</f>
        <v>15</v>
      </c>
      <c r="J101" s="14">
        <v>100</v>
      </c>
      <c r="K101" s="14">
        <v>1</v>
      </c>
      <c r="L101" s="21">
        <f>SUM(J101:K101)</f>
        <v>101</v>
      </c>
    </row>
    <row r="102" spans="1:12" x14ac:dyDescent="0.25">
      <c r="A102" s="14"/>
    </row>
    <row r="103" spans="1:12" x14ac:dyDescent="0.25">
      <c r="A103" s="14"/>
    </row>
    <row r="104" spans="1:12" x14ac:dyDescent="0.25">
      <c r="A104" s="14"/>
    </row>
    <row r="105" spans="1:12" x14ac:dyDescent="0.25">
      <c r="A105" s="14"/>
      <c r="D105" s="13"/>
    </row>
    <row r="106" spans="1:12" x14ac:dyDescent="0.25">
      <c r="A106" s="14"/>
      <c r="D106" s="13"/>
    </row>
    <row r="107" spans="1:12" x14ac:dyDescent="0.25">
      <c r="A107" s="14"/>
      <c r="D107" s="13"/>
    </row>
    <row r="108" spans="1:12" x14ac:dyDescent="0.25">
      <c r="A108" s="14"/>
      <c r="D108" s="13"/>
    </row>
    <row r="109" spans="1:12" x14ac:dyDescent="0.25">
      <c r="A109" s="14"/>
      <c r="D109" s="13"/>
    </row>
    <row r="110" spans="1:12" x14ac:dyDescent="0.25">
      <c r="A110" s="14"/>
      <c r="D110" s="13"/>
    </row>
    <row r="111" spans="1:12" x14ac:dyDescent="0.25">
      <c r="A111" s="14"/>
      <c r="D111" s="13"/>
    </row>
    <row r="112" spans="1:12" x14ac:dyDescent="0.25">
      <c r="A112" s="14"/>
      <c r="D112" s="13"/>
    </row>
    <row r="113" spans="1:4" x14ac:dyDescent="0.25">
      <c r="A113" s="14"/>
      <c r="D113" s="13"/>
    </row>
    <row r="114" spans="1:4" x14ac:dyDescent="0.25">
      <c r="A114" s="14"/>
      <c r="D114" s="13"/>
    </row>
    <row r="115" spans="1:4" x14ac:dyDescent="0.25">
      <c r="A115" s="14"/>
      <c r="D115" s="13"/>
    </row>
    <row r="116" spans="1:4" x14ac:dyDescent="0.25">
      <c r="A116" s="14"/>
      <c r="D116" s="13"/>
    </row>
    <row r="117" spans="1:4" x14ac:dyDescent="0.25">
      <c r="A117" s="14"/>
      <c r="D117" s="13"/>
    </row>
    <row r="118" spans="1:4" x14ac:dyDescent="0.25">
      <c r="D118" s="13"/>
    </row>
    <row r="119" spans="1:4" x14ac:dyDescent="0.25">
      <c r="D119" s="13"/>
    </row>
    <row r="120" spans="1:4" x14ac:dyDescent="0.25">
      <c r="D120" s="13"/>
    </row>
    <row r="121" spans="1:4" x14ac:dyDescent="0.25">
      <c r="D121" s="13"/>
    </row>
    <row r="122" spans="1:4" x14ac:dyDescent="0.25">
      <c r="D122" s="13"/>
    </row>
    <row r="123" spans="1:4" x14ac:dyDescent="0.25">
      <c r="D123" s="13"/>
    </row>
    <row r="124" spans="1:4" x14ac:dyDescent="0.25">
      <c r="D124" s="13"/>
    </row>
    <row r="125" spans="1:4" x14ac:dyDescent="0.25">
      <c r="D125" s="13"/>
    </row>
    <row r="126" spans="1:4" x14ac:dyDescent="0.25">
      <c r="D126" s="13"/>
    </row>
    <row r="127" spans="1:4" x14ac:dyDescent="0.25">
      <c r="D127" s="13"/>
    </row>
    <row r="128" spans="1:4" x14ac:dyDescent="0.25">
      <c r="D128" s="13"/>
    </row>
    <row r="129" spans="4:4" x14ac:dyDescent="0.25">
      <c r="D129" s="13"/>
    </row>
    <row r="130" spans="4:4" x14ac:dyDescent="0.25">
      <c r="D130" s="13"/>
    </row>
    <row r="131" spans="4:4" x14ac:dyDescent="0.25">
      <c r="D131" s="13"/>
    </row>
    <row r="132" spans="4:4" x14ac:dyDescent="0.25">
      <c r="D132" s="13"/>
    </row>
    <row r="133" spans="4:4" x14ac:dyDescent="0.25">
      <c r="D133" s="13"/>
    </row>
    <row r="134" spans="4:4" x14ac:dyDescent="0.25">
      <c r="D134" s="13"/>
    </row>
    <row r="135" spans="4:4" x14ac:dyDescent="0.25">
      <c r="D135" s="13"/>
    </row>
    <row r="136" spans="4:4" x14ac:dyDescent="0.25">
      <c r="D136" s="13"/>
    </row>
    <row r="137" spans="4:4" x14ac:dyDescent="0.25">
      <c r="D137" s="13"/>
    </row>
    <row r="138" spans="4:4" x14ac:dyDescent="0.25">
      <c r="D138" s="13"/>
    </row>
    <row r="139" spans="4:4" x14ac:dyDescent="0.25">
      <c r="D139" s="13"/>
    </row>
    <row r="140" spans="4:4" x14ac:dyDescent="0.25">
      <c r="D140" s="13"/>
    </row>
    <row r="141" spans="4:4" x14ac:dyDescent="0.25">
      <c r="D141" s="13"/>
    </row>
    <row r="142" spans="4:4" x14ac:dyDescent="0.25">
      <c r="D142" s="13"/>
    </row>
    <row r="143" spans="4:4" x14ac:dyDescent="0.25">
      <c r="D143" s="13"/>
    </row>
    <row r="144" spans="4:4" x14ac:dyDescent="0.25">
      <c r="D144" s="13"/>
    </row>
    <row r="145" spans="4:4" x14ac:dyDescent="0.25">
      <c r="D145" s="13"/>
    </row>
    <row r="146" spans="4:4" x14ac:dyDescent="0.25">
      <c r="D146" s="13"/>
    </row>
    <row r="147" spans="4:4" x14ac:dyDescent="0.25">
      <c r="D147" s="13"/>
    </row>
    <row r="148" spans="4:4" x14ac:dyDescent="0.25">
      <c r="D148" s="13"/>
    </row>
    <row r="149" spans="4:4" x14ac:dyDescent="0.25">
      <c r="D149" s="13"/>
    </row>
    <row r="150" spans="4:4" x14ac:dyDescent="0.25">
      <c r="D150" s="13"/>
    </row>
    <row r="151" spans="4:4" x14ac:dyDescent="0.25">
      <c r="D151" s="13"/>
    </row>
    <row r="152" spans="4:4" x14ac:dyDescent="0.25">
      <c r="D152" s="13"/>
    </row>
    <row r="153" spans="4:4" x14ac:dyDescent="0.25">
      <c r="D153" s="13"/>
    </row>
    <row r="154" spans="4:4" x14ac:dyDescent="0.25">
      <c r="D154" s="13"/>
    </row>
    <row r="155" spans="4:4" x14ac:dyDescent="0.25">
      <c r="D155" s="13"/>
    </row>
    <row r="156" spans="4:4" x14ac:dyDescent="0.25">
      <c r="D156" s="13"/>
    </row>
    <row r="157" spans="4:4" x14ac:dyDescent="0.25">
      <c r="D157" s="13"/>
    </row>
    <row r="158" spans="4:4" x14ac:dyDescent="0.25">
      <c r="D158" s="13"/>
    </row>
    <row r="159" spans="4:4" x14ac:dyDescent="0.25">
      <c r="D159" s="13"/>
    </row>
    <row r="160" spans="4:4" x14ac:dyDescent="0.25">
      <c r="D160" s="13"/>
    </row>
    <row r="161" spans="4:4" x14ac:dyDescent="0.25">
      <c r="D161" s="13"/>
    </row>
    <row r="162" spans="4:4" x14ac:dyDescent="0.25">
      <c r="D162" s="13"/>
    </row>
    <row r="163" spans="4:4" x14ac:dyDescent="0.25">
      <c r="D163" s="13"/>
    </row>
    <row r="164" spans="4:4" x14ac:dyDescent="0.25">
      <c r="D164" s="13"/>
    </row>
    <row r="165" spans="4:4" x14ac:dyDescent="0.25">
      <c r="D165" s="13"/>
    </row>
  </sheetData>
  <sortState ref="B4:I95">
    <sortCondition ref="H4:H95"/>
  </sortState>
  <pageMargins left="0.70866141732283472" right="0.70866141732283472" top="0.78740157480314965" bottom="0.78740157480314965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dle kategorií</vt:lpstr>
      <vt:lpstr>celkové pořadí týmů</vt:lpstr>
      <vt:lpstr>Body do Českolipského poháru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Semerád</dc:creator>
  <cp:lastModifiedBy>Josef Semerád</cp:lastModifiedBy>
  <cp:lastPrinted>2018-06-11T13:45:45Z</cp:lastPrinted>
  <dcterms:created xsi:type="dcterms:W3CDTF">2016-06-20T07:52:16Z</dcterms:created>
  <dcterms:modified xsi:type="dcterms:W3CDTF">2018-06-11T13:45:58Z</dcterms:modified>
</cp:coreProperties>
</file>